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710272872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ceTrack" sheetId="1" r:id="R7a02d167638543f1"/>
    <x:sheet xmlns:r="http://schemas.openxmlformats.org/officeDocument/2006/relationships" name="Live" sheetId="2" r:id="R7fe267a44e5e4b02"/>
    <x:sheet xmlns:r="http://schemas.openxmlformats.org/officeDocument/2006/relationships" name="Drivers" sheetId="3" r:id="R650ecc1a178b4b63"/>
    <x:sheet xmlns:r="http://schemas.openxmlformats.org/officeDocument/2006/relationships" name="RaceData" sheetId="4" r:id="R30e0aaea7cb54a7c"/>
    <x:sheet xmlns:r="http://schemas.openxmlformats.org/officeDocument/2006/relationships" name="TrackData" sheetId="5" r:id="Ra9d31d0954144526"/>
    <x:sheet xmlns:r="http://schemas.openxmlformats.org/officeDocument/2006/relationships" name="ReadMe" sheetId="6" r:id="Ra43836edd8a84ce7"/>
    <x:sheet xmlns:r="http://schemas.openxmlformats.org/officeDocument/2006/relationships" name="VBA" sheetId="7" r:id="Rf475d850efb44b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1">
    <x:numFmt numFmtId="200" formatCode="0.00"/>
    <x:numFmt numFmtId="201" formatCode="0.000"/>
    <x:numFmt numFmtId="202" formatCode="0.0%"/>
    <x:numFmt numFmtId="203" formatCode="0.0"/>
    <x:numFmt numFmtId="204" formatCode=";;;"/>
    <x:numFmt numFmtId="205" formatCode="&quot;●&quot;"/>
    <x:numFmt numFmtId="206" formatCode="&quot;—&quot;"/>
    <x:numFmt numFmtId="207" formatCode="&quot;20&quot;"/>
    <x:numFmt numFmtId="208" formatCode="&quot;│&quot;"/>
    <x:numFmt numFmtId="209" formatCode="&quot;40&quot;"/>
    <x:numFmt numFmtId="210" formatCode="&quot;60&quot;"/>
    <x:numFmt numFmtId="211" formatCode="&quot;80&quot;"/>
    <x:numFmt numFmtId="212" formatCode="&quot;100&quot;"/>
    <x:numFmt numFmtId="213" formatCode="&quot;120&quot;"/>
    <x:numFmt numFmtId="214" formatCode="&quot;140&quot;"/>
    <x:numFmt numFmtId="215" formatCode="&quot;160&quot;"/>
    <x:numFmt numFmtId="216" formatCode="&quot;180&quot;"/>
    <x:numFmt numFmtId="217" formatCode="&quot;200&quot;"/>
    <x:numFmt numFmtId="218" formatCode="&quot;220&quot;"/>
    <x:numFmt numFmtId="219" formatCode="&quot;240&quot;"/>
    <x:numFmt numFmtId="220" formatCode="&quot;260&quot;"/>
    <x:numFmt numFmtId="221" formatCode="&quot;280&quot;"/>
    <x:numFmt numFmtId="222" formatCode="&quot;300&quot;"/>
    <x:numFmt numFmtId="223" formatCode="&quot;1&quot;"/>
    <x:numFmt numFmtId="224" formatCode="&quot;2&quot;"/>
    <x:numFmt numFmtId="225" formatCode="&quot;3&quot;"/>
    <x:numFmt numFmtId="226" formatCode="&quot;4&quot;"/>
    <x:numFmt numFmtId="227" formatCode="&quot;5&quot;"/>
    <x:numFmt numFmtId="228" formatCode="&quot;6&quot;"/>
    <x:numFmt numFmtId="229" formatCode="General"/>
    <x:numFmt numFmtId="230" formatCode="@"/>
  </x:numFmts>
  <x:fonts count="46">
    <x:font>
      <x:sz val="11"/>
      <x:name val="Carlito"/>
    </x:font>
    <x:font>
      <x:sz val="9"/>
      <x:color rgb="FF183247"/>
      <x:name val="Aptos"/>
    </x:font>
    <x:font>
      <x:sz val="10"/>
      <x:color rgb="FF183247"/>
      <x:name val="Aptos"/>
    </x:font>
    <x:font>
      <x:b/>
      <x:sz val="10"/>
      <x:color rgb="FFAFC6D8"/>
      <x:name val="Aptos"/>
    </x:font>
    <x:font>
      <x:b/>
      <x:sz val="23"/>
      <x:color rgb="FFFFFFFF"/>
      <x:name val="Aptos"/>
    </x:font>
    <x:font>
      <x:sz val="10"/>
      <x:color rgb="FF657A8A"/>
      <x:name val="Aptos"/>
    </x:font>
    <x:font>
      <x:b/>
      <x:sz val="9"/>
      <x:color rgb="FFFFFFFF"/>
      <x:name val="Aptos"/>
    </x:font>
    <x:font>
      <x:sz val="10"/>
      <x:color rgb="FF176BCA"/>
      <x:name val="Aptos"/>
    </x:font>
    <x:font>
      <x:b/>
      <x:sz val="10"/>
      <x:color rgb="FFFFFFFF"/>
      <x:name val="Aptos"/>
    </x:font>
    <x:font>
      <x:sz val="9"/>
      <x:color rgb="FFFFFFFF"/>
      <x:name val="Aptos"/>
    </x:font>
    <x:font>
      <x:b/>
      <x:sz val="10"/>
      <x:color rgb="FF183247"/>
      <x:name val="Aptos"/>
    </x:font>
    <x:font>
      <x:sz val="11"/>
      <x:color rgb="FF183247"/>
      <x:name val="Aptos"/>
    </x:font>
    <x:font>
      <x:sz val="9"/>
      <x:color rgb="FF657A8A"/>
      <x:name val="Aptos"/>
    </x:font>
    <x:font>
      <x:b/>
      <x:sz val="10"/>
      <x:color rgb="FF176BCA"/>
      <x:name val="Aptos"/>
    </x:font>
    <x:font>
      <x:b/>
      <x:sz val="9"/>
      <x:color rgb="FF183247"/>
      <x:name val="Aptos"/>
    </x:font>
    <x:font>
      <x:b/>
      <x:sz val="12"/>
      <x:color rgb="FF183247"/>
      <x:name val="Aptos"/>
    </x:font>
    <x:font>
      <x:sz val="11"/>
      <x:color rgb="FF657A8A"/>
      <x:name val="Aptos"/>
    </x:font>
    <x:font>
      <x:sz val="7"/>
      <x:color rgb="FFFFFFFF"/>
      <x:name val="Aptos"/>
    </x:font>
    <x:font>
      <x:b/>
      <x:sz val="8"/>
      <x:color rgb="FFB68931"/>
      <x:name val="Aptos"/>
    </x:font>
    <x:font>
      <x:sz val="7"/>
      <x:color rgb="FFF5F7F8"/>
      <x:name val="Aptos"/>
    </x:font>
    <x:font>
      <x:b/>
      <x:sz val="6"/>
      <x:color rgb="FF515C64"/>
      <x:name val="Aptos"/>
    </x:font>
    <x:font>
      <x:b/>
      <x:sz val="30"/>
      <x:color rgb="FFFFFFFF"/>
      <x:name val="Aptos"/>
    </x:font>
    <x:font>
      <x:sz val="9"/>
      <x:color rgb="FFAFC6D8"/>
      <x:name val="Aptos"/>
    </x:font>
    <x:font>
      <x:b/>
      <x:sz val="23"/>
      <x:color rgb="FFF6CD57"/>
      <x:name val="Aptos"/>
    </x:font>
    <x:font>
      <x:b/>
      <x:sz val="9"/>
      <x:color rgb="FF2B2B2B"/>
      <x:name val="Aptos"/>
    </x:font>
    <x:font>
      <x:b/>
      <x:sz val="33"/>
      <x:color rgb="FF121D23"/>
      <x:name val="Aptos"/>
    </x:font>
    <x:font>
      <x:sz val="12"/>
      <x:color rgb="FF2B2B2B"/>
      <x:name val="Aptos"/>
    </x:font>
    <x:font>
      <x:b/>
      <x:sz val="12"/>
      <x:color rgb="FF336421"/>
      <x:name val="Aptos"/>
    </x:font>
    <x:font>
      <x:sz val="9"/>
      <x:color rgb="FF336421"/>
      <x:name val="Aptos"/>
    </x:font>
    <x:font>
      <x:b/>
      <x:sz val="8"/>
      <x:color rgb="FF48732C"/>
      <x:name val="Aptos"/>
    </x:font>
    <x:font>
      <x:b/>
      <x:sz val="8"/>
      <x:color rgb="FF303C40"/>
      <x:name val="Aptos"/>
    </x:font>
    <x:font>
      <x:b/>
      <x:sz val="13"/>
      <x:color rgb="FFFFFFFF"/>
      <x:name val="Aptos"/>
    </x:font>
    <x:font>
      <x:sz val="8"/>
      <x:color rgb="FF657A8A"/>
      <x:name val="Aptos"/>
    </x:font>
    <x:font>
      <x:b/>
      <x:sz val="28"/>
      <x:color rgb="FF176BCA"/>
      <x:name val="Aptos"/>
    </x:font>
    <x:font>
      <x:b/>
      <x:sz val="27"/>
      <x:color rgb="FF122231"/>
      <x:name val="Aptos"/>
    </x:font>
    <x:font>
      <x:b/>
      <x:sz val="12"/>
      <x:color rgb="FF256B3E"/>
      <x:name val="Aptos"/>
    </x:font>
    <x:font>
      <x:b/>
      <x:sz val="11"/>
      <x:color rgb="FF183247"/>
      <x:name val="Aptos"/>
    </x:font>
    <x:font>
      <x:b/>
      <x:sz val="16"/>
      <x:color rgb="FFFFFFFF"/>
      <x:name val="Aptos"/>
    </x:font>
    <x:font>
      <x:b/>
      <x:sz val="12"/>
      <x:color rgb="FFF6CD57"/>
      <x:name val="Aptos"/>
    </x:font>
    <x:font>
      <x:b/>
      <x:sz val="8"/>
      <x:color rgb="FFFFFFFF"/>
      <x:name val="Carlito"/>
    </x:font>
    <x:font>
      <x:b/>
      <x:sz val="7"/>
      <x:color rgb="FFFFFFFF"/>
      <x:name val="Aptos"/>
    </x:font>
    <x:font>
      <x:b/>
      <x:sz val="14"/>
      <x:color rgb="FFFFFFFF"/>
      <x:name val="Aptos"/>
    </x:font>
    <x:font>
      <x:sz val="10"/>
      <x:color rgb="FF183247"/>
      <x:name val="Aptos"/>
    </x:font>
    <x:font>
      <x:b/>
      <x:sz val="11"/>
      <x:color rgb="FF176BCA"/>
      <x:name val="Carlito"/>
    </x:font>
    <x:font>
      <x:sz val="9"/>
      <x:color rgb="FF183247"/>
      <x:name val="Aptos"/>
    </x:font>
    <x:font>
      <x:sz val="10"/>
      <x:color rgb="FF253B4D"/>
      <x:name val="Consolas"/>
    </x:font>
  </x:fonts>
  <x:fills count="22">
    <x:fill>
      <x:patternFill patternType="none"/>
    </x:fill>
    <x:fill>
      <x:patternFill patternType="gray125"/>
    </x:fill>
    <x:fill>
      <x:patternFill patternType="solid">
        <x:fgColor rgb="FFF3F6F8"/>
      </x:patternFill>
    </x:fill>
    <x:fill>
      <x:patternFill patternType="solid">
        <x:fgColor rgb="FFFFFFFF"/>
      </x:patternFill>
    </x:fill>
    <x:fill>
      <x:patternFill patternType="solid">
        <x:fgColor rgb="FF122231"/>
      </x:patternFill>
    </x:fill>
    <x:fill>
      <x:patternFill patternType="solid">
        <x:fgColor rgb="FF1C3447"/>
      </x:patternFill>
    </x:fill>
    <x:fill>
      <x:patternFill patternType="solid">
        <x:fgColor rgb="FFE63946"/>
      </x:patternFill>
    </x:fill>
    <x:fill>
      <x:patternFill patternType="solid">
        <x:fgColor rgb="FF267DFF"/>
      </x:patternFill>
    </x:fill>
    <x:fill>
      <x:patternFill patternType="solid">
        <x:fgColor rgb="FFF5CE32"/>
      </x:patternFill>
    </x:fill>
    <x:fill>
      <x:patternFill patternType="solid">
        <x:fgColor rgb="FF9859EB"/>
      </x:patternFill>
    </x:fill>
    <x:fill>
      <x:patternFill patternType="solid">
        <x:fgColor rgb="FFFF7B2F"/>
      </x:patternFill>
    </x:fill>
    <x:fill>
      <x:patternFill patternType="solid">
        <x:fgColor rgb="FF16BFA6"/>
      </x:patternFill>
    </x:fill>
    <x:fill>
      <x:patternFill patternType="solid">
        <x:fgColor rgb="FFEAF2FC"/>
      </x:patternFill>
    </x:fill>
    <x:fill>
      <x:patternFill patternType="solid">
        <x:fgColor rgb="FFF5A000"/>
      </x:patternFill>
    </x:fill>
    <x:fill>
      <x:patternFill patternType="solid">
        <x:fgColor rgb="FFF02125"/>
      </x:patternFill>
    </x:fill>
    <x:fill>
      <x:patternFill patternType="solid">
        <x:fgColor rgb="FFADB4BA"/>
      </x:patternFill>
    </x:fill>
    <x:fill>
      <x:patternFill patternType="solid">
        <x:fgColor rgb="FF82C83F"/>
      </x:patternFill>
    </x:fill>
    <x:fill>
      <x:patternFill patternType="solid">
        <x:fgColor rgb="FF20262A"/>
      </x:patternFill>
    </x:fill>
    <x:fill>
      <x:patternFill patternType="solid">
        <x:fgColor rgb="FFF0F4F7"/>
      </x:patternFill>
    </x:fill>
    <x:fill>
      <x:patternFill patternType="solid">
        <x:fgColor rgb="FFE8F6EC"/>
      </x:patternFill>
    </x:fill>
    <x:fill>
      <x:patternFill patternType="solid">
        <x:fgColor rgb="FFEDF1F4"/>
      </x:patternFill>
    </x:fill>
    <x:fill>
      <x:patternFill patternType="solid">
        <x:fgColor rgb="FFFFF2D6"/>
      </x:patternFill>
    </x:fill>
  </x:fills>
  <x:borders count="18">
    <x:border/>
    <x:border/>
    <x:border>
      <x:left style="thin">
        <x:color rgb="FF70AE34"/>
      </x:left>
      <x:top style="thin">
        <x:color rgb="FF70AE34"/>
      </x:top>
    </x:border>
    <x:border>
      <x:top style="thin">
        <x:color rgb="FF70AE34"/>
      </x:top>
    </x:border>
    <x:border>
      <x:right style="thin">
        <x:color rgb="FF70AE34"/>
      </x:right>
      <x:top style="thin">
        <x:color rgb="FF70AE34"/>
      </x:top>
    </x:border>
    <x:border>
      <x:left style="thin">
        <x:color rgb="FF70AE34"/>
      </x:left>
    </x:border>
    <x:border>
      <x:right style="thin">
        <x:color rgb="FF70AE34"/>
      </x:right>
    </x:border>
    <x:border>
      <x:left style="thin">
        <x:color rgb="FF70AE34"/>
      </x:left>
      <x:bottom style="thin">
        <x:color rgb="FF70AE34"/>
      </x:bottom>
    </x:border>
    <x:border>
      <x:bottom style="thin">
        <x:color rgb="FF70AE34"/>
      </x:bottom>
    </x:border>
    <x:border>
      <x:right style="thin">
        <x:color rgb="FF70AE34"/>
      </x:right>
      <x:bottom style="thin">
        <x:color rgb="FF70AE34"/>
      </x:bottom>
    </x:border>
    <x:border>
      <x:left style="thin">
        <x:color rgb="FF70AE34"/>
      </x:left>
      <x:top style="thin">
        <x:color rgb="FF70AE34"/>
      </x:top>
    </x:border>
    <x:border>
      <x:top style="thin">
        <x:color rgb="FF70AE34"/>
      </x:top>
    </x:border>
    <x:border>
      <x:right style="thin">
        <x:color rgb="FF70AE34"/>
      </x:right>
      <x:top style="thin">
        <x:color rgb="FF70AE34"/>
      </x:top>
    </x:border>
    <x:border>
      <x:left style="thin">
        <x:color rgb="FF70AE34"/>
      </x:left>
    </x:border>
    <x:border>
      <x:right style="thin">
        <x:color rgb="FF70AE34"/>
      </x:right>
    </x:border>
    <x:border>
      <x:left style="thin">
        <x:color rgb="FF70AE34"/>
      </x:left>
      <x:bottom style="thin">
        <x:color rgb="FF70AE34"/>
      </x:bottom>
    </x:border>
    <x:border>
      <x:bottom style="thin">
        <x:color rgb="FF70AE34"/>
      </x:bottom>
    </x:border>
    <x:border>
      <x:right style="thin">
        <x:color rgb="FF70AE34"/>
      </x:right>
      <x:bottom style="thin">
        <x:color rgb="FF70AE34"/>
      </x:bottom>
    </x:border>
  </x:borders>
  <x:cellStyleXfs count="1">
    <x:xf numFmtId="0" fontId="0" fillId="0" borderId="0"/>
  </x:cellStyleXfs>
  <x:cellXfs count="5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0"/>
    </x:xf>
    <x:xf numFmtId="0" fontId="3" fillId="3" borderId="0" xfId="0" applyNumberFormat="1" applyFont="1" applyFill="1" applyBorder="1" applyAlignment="1">
      <x:alignment horizontal="left" vertical="center" wrapText="0"/>
    </x:xf>
    <x:xf numFmtId="0" fontId="3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0"/>
    </x:xf>
    <x:xf numFmtId="0" fontId="3" fillId="3" borderId="1" xfId="0" applyNumberFormat="1" applyFont="1" applyFill="1" applyBorder="1" applyAlignment="1">
      <x:alignment horizontal="left" vertical="center" wrapText="0"/>
    </x:xf>
    <x:xf numFmtId="0" fontId="3" fillId="4" borderId="0" xfId="0" applyNumberFormat="1" applyFont="1" applyFill="1" applyBorder="1" applyAlignment="1">
      <x:alignment horizontal="left" vertical="center" wrapText="0"/>
    </x:xf>
    <x:xf numFmtId="0" fontId="3" fillId="4" borderId="1" xfId="0" applyNumberFormat="1" applyFont="1" applyFill="1" applyBorder="1" applyAlignment="1">
      <x:alignment horizontal="left" vertical="center" wrapText="0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0"/>
    </x:xf>
    <x:xf numFmtId="0" fontId="4" fillId="3" borderId="0" xfId="0" applyNumberFormat="1" applyFont="1" applyFill="1" applyBorder="1" applyAlignment="1">
      <x:alignment horizontal="left" vertical="center" wrapText="0"/>
    </x:xf>
    <x:xf numFmtId="0" fontId="4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0"/>
    </x:xf>
    <x:xf numFmtId="0" fontId="4" fillId="3" borderId="1" xfId="0" applyNumberFormat="1" applyFont="1" applyFill="1" applyBorder="1" applyAlignment="1">
      <x:alignment horizontal="left" vertical="center" wrapText="0"/>
    </x:xf>
    <x:xf numFmtId="0" fontId="4" fillId="4" borderId="0" xfId="0" applyNumberFormat="1" applyFont="1" applyFill="1" applyBorder="1" applyAlignment="1">
      <x:alignment horizontal="left" vertical="center" wrapText="0"/>
    </x:xf>
    <x:xf numFmtId="0" fontId="4" fillId="4" borderId="1" xfId="0" applyNumberFormat="1" applyFont="1" applyFill="1" applyBorder="1" applyAlignment="1">
      <x:alignment horizontal="left" vertical="center" wrapText="0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horizontal="left" vertical="center" wrapText="0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0"/>
    </x:xf>
    <x:xf numFmtId="0" fontId="5" fillId="3" borderId="1" xfId="0" applyNumberFormat="1" applyFont="1" applyFill="1" applyBorder="1" applyAlignment="1">
      <x:alignment horizontal="left" vertical="center" wrapText="0"/>
    </x:xf>
    <x:xf numFmtId="0" fontId="2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3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0" fontId="8" fillId="6" borderId="1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9" fillId="6" borderId="1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2" fillId="7" borderId="1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1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10" fillId="8" borderId="0" xfId="0" applyNumberFormat="1" applyFont="1" applyFill="1" applyBorder="1" applyAlignment="1">
      <x:alignment vertical="center"/>
    </x:xf>
    <x:xf numFmtId="0" fontId="2" fillId="8" borderId="1" xfId="0" applyNumberFormat="1" applyFont="1" applyFill="1" applyBorder="1" applyAlignment="1">
      <x:alignment vertical="center"/>
    </x:xf>
    <x:xf numFmtId="0" fontId="10" fillId="8" borderId="1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0" fontId="2" fillId="9" borderId="0" xfId="0" applyNumberFormat="1" applyFont="1" applyFill="1" applyBorder="1" applyAlignment="1">
      <x:alignment vertical="center"/>
    </x:xf>
    <x:xf numFmtId="0" fontId="8" fillId="9" borderId="0" xfId="0" applyNumberFormat="1" applyFont="1" applyFill="1" applyBorder="1" applyAlignment="1">
      <x:alignment vertical="center"/>
    </x:xf>
    <x:xf numFmtId="0" fontId="2" fillId="9" borderId="1" xfId="0" applyNumberFormat="1" applyFont="1" applyFill="1" applyBorder="1" applyAlignment="1">
      <x:alignment vertical="center"/>
    </x:xf>
    <x:xf numFmtId="0" fontId="8" fillId="9" borderId="1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 applyAlignment="1">
      <x:alignment vertical="center"/>
    </x:xf>
    <x:xf numFmtId="0" fontId="9" fillId="9" borderId="1" xfId="0" applyNumberFormat="1" applyFont="1" applyFill="1" applyBorder="1" applyAlignment="1">
      <x:alignment vertical="center"/>
    </x:xf>
    <x:xf numFmtId="0" fontId="2" fillId="10" borderId="0" xfId="0" applyNumberFormat="1" applyFont="1" applyFill="1" applyBorder="1" applyAlignment="1">
      <x:alignment vertical="center"/>
    </x:xf>
    <x:xf numFmtId="0" fontId="8" fillId="10" borderId="0" xfId="0" applyNumberFormat="1" applyFont="1" applyFill="1" applyBorder="1" applyAlignment="1">
      <x:alignment vertical="center"/>
    </x:xf>
    <x:xf numFmtId="0" fontId="2" fillId="10" borderId="1" xfId="0" applyNumberFormat="1" applyFont="1" applyFill="1" applyBorder="1" applyAlignment="1">
      <x:alignment vertical="center"/>
    </x:xf>
    <x:xf numFmtId="0" fontId="8" fillId="10" borderId="1" xfId="0" applyNumberFormat="1" applyFont="1" applyFill="1" applyBorder="1" applyAlignment="1">
      <x:alignment vertical="center"/>
    </x:xf>
    <x:xf numFmtId="0" fontId="9" fillId="10" borderId="0" xfId="0" applyNumberFormat="1" applyFont="1" applyFill="1" applyBorder="1" applyAlignment="1">
      <x:alignment vertical="center"/>
    </x:xf>
    <x:xf numFmtId="0" fontId="9" fillId="10" borderId="1" xfId="0" applyNumberFormat="1" applyFont="1" applyFill="1" applyBorder="1" applyAlignment="1">
      <x:alignment vertical="center"/>
    </x:xf>
    <x:xf numFmtId="0" fontId="2" fillId="11" borderId="0" xfId="0" applyNumberFormat="1" applyFont="1" applyFill="1" applyBorder="1" applyAlignment="1">
      <x:alignment vertical="center"/>
    </x:xf>
    <x:xf numFmtId="0" fontId="8" fillId="11" borderId="0" xfId="0" applyNumberFormat="1" applyFont="1" applyFill="1" applyBorder="1" applyAlignment="1">
      <x:alignment vertical="center"/>
    </x:xf>
    <x:xf numFmtId="0" fontId="2" fillId="11" borderId="1" xfId="0" applyNumberFormat="1" applyFont="1" applyFill="1" applyBorder="1" applyAlignment="1">
      <x:alignment vertical="center"/>
    </x:xf>
    <x:xf numFmtId="0" fontId="8" fillId="11" borderId="1" xfId="0" applyNumberFormat="1" applyFont="1" applyFill="1" applyBorder="1" applyAlignment="1">
      <x:alignment vertical="center"/>
    </x:xf>
    <x:xf numFmtId="0" fontId="9" fillId="11" borderId="0" xfId="0" applyNumberFormat="1" applyFont="1" applyFill="1" applyBorder="1" applyAlignment="1">
      <x:alignment vertical="center"/>
    </x:xf>
    <x:xf numFmtId="0" fontId="9" fillId="11" borderId="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horizontal="left" vertical="center" wrapText="1"/>
    </x:xf>
    <x:xf numFmtId="0" fontId="11" fillId="3" borderId="1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horizontal="left" vertical="center" wrapText="1"/>
    </x:xf>
    <x:xf numFmtId="0" fontId="11" fillId="12" borderId="0" xfId="0" applyNumberFormat="1" applyFont="1" applyFill="1" applyBorder="1" applyAlignment="1">
      <x:alignment horizontal="left" vertical="center" wrapText="1"/>
    </x:xf>
    <x:xf numFmtId="0" fontId="11" fillId="12" borderId="1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horizontal="left" vertical="center" wrapText="1"/>
    </x:xf>
    <x:xf numFmtId="200" fontId="2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2" fillId="3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horizontal="left" vertical="center" wrapText="1"/>
    </x:xf>
    <x:xf numFmtId="0" fontId="12" fillId="3" borderId="1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 applyAlignment="1">
      <x:alignment horizontal="left" vertical="center" wrapText="1"/>
    </x:xf>
    <x:xf numFmtId="0" fontId="2" fillId="12" borderId="0" xfId="0" applyNumberFormat="1" applyFont="1" applyFill="1" applyBorder="1" applyAlignment="1">
      <x:alignment vertical="center"/>
    </x:xf>
    <x:xf numFmtId="0" fontId="13" fillId="12" borderId="0" xfId="0" applyNumberFormat="1" applyFont="1" applyFill="1" applyBorder="1" applyAlignment="1">
      <x:alignment vertical="center"/>
    </x:xf>
    <x:xf numFmtId="0" fontId="2" fillId="12" borderId="1" xfId="0" applyNumberFormat="1" applyFont="1" applyFill="1" applyBorder="1" applyAlignment="1">
      <x:alignment vertical="center"/>
    </x:xf>
    <x:xf numFmtId="0" fontId="13" fillId="12" borderId="1" xfId="0" applyNumberFormat="1" applyFont="1" applyFill="1" applyBorder="1" applyAlignment="1">
      <x:alignment vertical="center"/>
    </x:xf>
    <x:xf numFmtId="201" fontId="13" fillId="12" borderId="0" xfId="0" applyNumberFormat="1" applyFont="1" applyFill="1" applyBorder="1" applyAlignment="1">
      <x:alignment vertical="center"/>
    </x:xf>
    <x:xf numFmtId="201" fontId="13" fillId="12" borderId="1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4" fillId="8" borderId="1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0" fontId="6" fillId="10" borderId="0" xfId="0" applyNumberFormat="1" applyFont="1" applyFill="1" applyBorder="1" applyAlignment="1">
      <x:alignment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0" fontId="6" fillId="11" borderId="0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2" fontId="2" fillId="3" borderId="0" xfId="0" applyNumberFormat="1" applyFont="1" applyFill="1" applyBorder="1" applyAlignment="1">
      <x:alignment vertical="center"/>
    </x:xf>
    <x:xf numFmtId="202" fontId="2" fillId="3" borderId="1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3" borderId="1" xfId="0" applyNumberFormat="1" applyFont="1" applyFill="1" applyBorder="1" applyAlignment="1">
      <x:alignment vertical="center"/>
    </x:xf>
    <x:xf numFmtId="203" fontId="2" fillId="3" borderId="0" xfId="0" applyNumberFormat="1" applyFont="1" applyFill="1" applyBorder="1" applyAlignment="1">
      <x:alignment vertical="center"/>
    </x:xf>
    <x:xf numFmtId="203" fontId="2" fillId="3" borderId="1" xfId="0" applyNumberFormat="1" applyFont="1" applyFill="1" applyBorder="1" applyAlignment="1">
      <x:alignment vertical="center"/>
    </x:xf>
    <x:xf numFmtId="0" fontId="15" fillId="3" borderId="0" xfId="0" applyNumberFormat="1" applyFont="1" applyFill="1" applyBorder="1" applyAlignment="1">
      <x:alignment vertical="center"/>
    </x:xf>
    <x:xf numFmtId="0" fontId="15" fillId="3" borderId="0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horizontal="left" vertical="center" wrapText="1"/>
    </x:xf>
    <x:xf numFmtId="0" fontId="15" fillId="3" borderId="1" xfId="0" applyNumberFormat="1" applyFont="1" applyFill="1" applyBorder="1" applyAlignment="1">
      <x:alignment vertical="center"/>
    </x:xf>
    <x:xf numFmtId="0" fontId="15" fillId="3" borderId="1" xfId="0" applyNumberFormat="1" applyFont="1" applyFill="1" applyBorder="1" applyAlignment="1">
      <x:alignment vertical="center" wrapText="1"/>
    </x:xf>
    <x:xf numFmtId="0" fontId="15" fillId="3" borderId="1" xfId="0" applyNumberFormat="1" applyFont="1" applyFill="1" applyBorder="1" applyAlignment="1">
      <x:alignment horizontal="left" vertical="center" wrapText="1"/>
    </x:xf>
    <x:xf numFmtId="0" fontId="15" fillId="12" borderId="0" xfId="0" applyNumberFormat="1" applyFont="1" applyFill="1" applyBorder="1" applyAlignment="1">
      <x:alignment horizontal="left" vertical="center" wrapText="1"/>
    </x:xf>
    <x:xf numFmtId="0" fontId="15" fillId="12" borderId="1" xfId="0" applyNumberFormat="1" applyFont="1" applyFill="1" applyBorder="1" applyAlignment="1">
      <x:alignment horizontal="left" vertical="center" wrapText="1"/>
    </x:xf>
    <x:xf numFmtId="0" fontId="16" fillId="3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 wrapText="1"/>
    </x:xf>
    <x:xf numFmtId="0" fontId="16" fillId="3" borderId="0" xfId="0" applyNumberFormat="1" applyFont="1" applyFill="1" applyBorder="1" applyAlignment="1">
      <x:alignment horizontal="left" vertical="center" wrapText="1"/>
    </x:xf>
    <x:xf numFmtId="0" fontId="16" fillId="3" borderId="1" xfId="0" applyNumberFormat="1" applyFont="1" applyFill="1" applyBorder="1" applyAlignment="1">
      <x:alignment vertical="center"/>
    </x:xf>
    <x:xf numFmtId="0" fontId="16" fillId="3" borderId="1" xfId="0" applyNumberFormat="1" applyFont="1" applyFill="1" applyBorder="1" applyAlignment="1">
      <x:alignment vertical="center" wrapText="1"/>
    </x:xf>
    <x:xf numFmtId="0" fontId="16" fillId="3" borderId="1" xfId="0" applyNumberFormat="1" applyFont="1" applyFill="1" applyBorder="1" applyAlignment="1">
      <x:alignment horizontal="left" vertical="center" wrapText="1"/>
    </x:xf>
    <x:xf numFmtId="204" fontId="1" fillId="2" borderId="0" xfId="0" applyNumberFormat="1" applyFont="1" applyFill="1" applyBorder="1" applyAlignment="1">
      <x:alignment horizontal="center" vertical="center"/>
    </x:xf>
    <x:xf numFmtId="204" fontId="1" fillId="2" borderId="1" xfId="0" applyNumberFormat="1" applyFont="1" applyFill="1" applyBorder="1" applyAlignment="1">
      <x:alignment horizontal="center" vertical="center"/>
    </x:xf>
    <x:xf numFmtId="204" fontId="17" fillId="2" borderId="0" xfId="0" applyNumberFormat="1" applyFont="1" applyFill="1" applyBorder="1" applyAlignment="1">
      <x:alignment horizontal="center" vertical="center"/>
    </x:xf>
    <x:xf numFmtId="204" fontId="17" fillId="2" borderId="1" xfId="0" applyNumberFormat="1" applyFont="1" applyFill="1" applyBorder="1" applyAlignment="1">
      <x:alignment horizontal="center" vertical="center"/>
    </x:xf>
    <x:xf numFmtId="204" fontId="17" fillId="13" borderId="0" xfId="0" applyNumberFormat="1" applyFont="1" applyFill="1" applyBorder="1" applyAlignment="1">
      <x:alignment horizontal="center" vertical="center"/>
    </x:xf>
    <x:xf numFmtId="204" fontId="17" fillId="13" borderId="1" xfId="0" applyNumberFormat="1" applyFont="1" applyFill="1" applyBorder="1" applyAlignment="1">
      <x:alignment horizontal="center" vertical="center"/>
    </x:xf>
    <x:xf numFmtId="204" fontId="17" fillId="3" borderId="0" xfId="0" applyNumberFormat="1" applyFont="1" applyFill="1" applyBorder="1" applyAlignment="1">
      <x:alignment horizontal="center" vertical="center"/>
    </x:xf>
    <x:xf numFmtId="204" fontId="17" fillId="3" borderId="1" xfId="0" applyNumberFormat="1" applyFont="1" applyFill="1" applyBorder="1" applyAlignment="1">
      <x:alignment horizontal="center" vertical="center"/>
    </x:xf>
    <x:xf numFmtId="204" fontId="17" fillId="14" borderId="0" xfId="0" applyNumberFormat="1" applyFont="1" applyFill="1" applyBorder="1" applyAlignment="1">
      <x:alignment horizontal="center" vertical="center"/>
    </x:xf>
    <x:xf numFmtId="204" fontId="17" fillId="14" borderId="1" xfId="0" applyNumberFormat="1" applyFont="1" applyFill="1" applyBorder="1" applyAlignment="1">
      <x:alignment horizontal="center" vertical="center"/>
    </x:xf>
    <x:xf numFmtId="204" fontId="17" fillId="15" borderId="0" xfId="0" applyNumberFormat="1" applyFont="1" applyFill="1" applyBorder="1" applyAlignment="1">
      <x:alignment horizontal="center" vertical="center"/>
    </x:xf>
    <x:xf numFmtId="204" fontId="17" fillId="15" borderId="1" xfId="0" applyNumberFormat="1" applyFont="1" applyFill="1" applyBorder="1" applyAlignment="1">
      <x:alignment horizontal="center" vertical="center"/>
    </x:xf>
    <x:xf numFmtId="204" fontId="18" fillId="13" borderId="0" xfId="0" applyNumberFormat="1" applyFont="1" applyFill="1" applyBorder="1" applyAlignment="1">
      <x:alignment horizontal="center" vertical="center"/>
    </x:xf>
    <x:xf numFmtId="204" fontId="18" fillId="13" borderId="1" xfId="0" applyNumberFormat="1" applyFont="1" applyFill="1" applyBorder="1" applyAlignment="1">
      <x:alignment horizontal="center" vertical="center"/>
    </x:xf>
    <x:xf numFmtId="205" fontId="18" fillId="13" borderId="0" xfId="0" applyNumberFormat="1" applyFont="1" applyFill="1" applyBorder="1" applyAlignment="1">
      <x:alignment horizontal="center" vertical="center"/>
    </x:xf>
    <x:xf numFmtId="205" fontId="18" fillId="13" borderId="1" xfId="0" applyNumberFormat="1" applyFont="1" applyFill="1" applyBorder="1" applyAlignment="1">
      <x:alignment horizontal="center" vertical="center"/>
    </x:xf>
    <x:xf numFmtId="204" fontId="17" fillId="16" borderId="0" xfId="0" applyNumberFormat="1" applyFont="1" applyFill="1" applyBorder="1" applyAlignment="1">
      <x:alignment horizontal="center" vertical="center"/>
    </x:xf>
    <x:xf numFmtId="204" fontId="17" fillId="16" borderId="1" xfId="0" applyNumberFormat="1" applyFont="1" applyFill="1" applyBorder="1" applyAlignment="1">
      <x:alignment horizontal="center" vertical="center"/>
    </x:xf>
    <x:xf numFmtId="204" fontId="18" fillId="16" borderId="0" xfId="0" applyNumberFormat="1" applyFont="1" applyFill="1" applyBorder="1" applyAlignment="1">
      <x:alignment horizontal="center" vertical="center"/>
    </x:xf>
    <x:xf numFmtId="204" fontId="18" fillId="16" borderId="1" xfId="0" applyNumberFormat="1" applyFont="1" applyFill="1" applyBorder="1" applyAlignment="1">
      <x:alignment horizontal="center" vertical="center"/>
    </x:xf>
    <x:xf numFmtId="205" fontId="18" fillId="16" borderId="0" xfId="0" applyNumberFormat="1" applyFont="1" applyFill="1" applyBorder="1" applyAlignment="1">
      <x:alignment horizontal="center" vertical="center"/>
    </x:xf>
    <x:xf numFmtId="205" fontId="18" fillId="16" borderId="1" xfId="0" applyNumberFormat="1" applyFont="1" applyFill="1" applyBorder="1" applyAlignment="1">
      <x:alignment horizontal="center" vertical="center"/>
    </x:xf>
    <x:xf numFmtId="204" fontId="17" fillId="17" borderId="0" xfId="0" applyNumberFormat="1" applyFont="1" applyFill="1" applyBorder="1" applyAlignment="1">
      <x:alignment horizontal="center" vertical="center"/>
    </x:xf>
    <x:xf numFmtId="204" fontId="17" fillId="17" borderId="1" xfId="0" applyNumberFormat="1" applyFont="1" applyFill="1" applyBorder="1" applyAlignment="1">
      <x:alignment horizontal="center" vertical="center"/>
    </x:xf>
    <x:xf numFmtId="206" fontId="17" fillId="15" borderId="0" xfId="0" applyNumberFormat="1" applyFont="1" applyFill="1" applyBorder="1" applyAlignment="1">
      <x:alignment horizontal="center" vertical="center"/>
    </x:xf>
    <x:xf numFmtId="206" fontId="17" fillId="15" borderId="1" xfId="0" applyNumberFormat="1" applyFont="1" applyFill="1" applyBorder="1" applyAlignment="1">
      <x:alignment horizontal="center" vertical="center"/>
    </x:xf>
    <x:xf numFmtId="206" fontId="19" fillId="15" borderId="0" xfId="0" applyNumberFormat="1" applyFont="1" applyFill="1" applyBorder="1" applyAlignment="1">
      <x:alignment horizontal="center" vertical="center"/>
    </x:xf>
    <x:xf numFmtId="206" fontId="19" fillId="15" borderId="1" xfId="0" applyNumberFormat="1" applyFont="1" applyFill="1" applyBorder="1" applyAlignment="1">
      <x:alignment horizontal="center" vertical="center"/>
    </x:xf>
    <x:xf numFmtId="207" fontId="17" fillId="15" borderId="0" xfId="0" applyNumberFormat="1" applyFont="1" applyFill="1" applyBorder="1" applyAlignment="1">
      <x:alignment horizontal="center" vertical="center"/>
    </x:xf>
    <x:xf numFmtId="207" fontId="17" fillId="15" borderId="1" xfId="0" applyNumberFormat="1" applyFont="1" applyFill="1" applyBorder="1" applyAlignment="1">
      <x:alignment horizontal="center" vertical="center"/>
    </x:xf>
    <x:xf numFmtId="207" fontId="20" fillId="15" borderId="0" xfId="0" applyNumberFormat="1" applyFont="1" applyFill="1" applyBorder="1" applyAlignment="1">
      <x:alignment horizontal="center" vertical="center"/>
    </x:xf>
    <x:xf numFmtId="207" fontId="20" fillId="15" borderId="1" xfId="0" applyNumberFormat="1" applyFont="1" applyFill="1" applyBorder="1" applyAlignment="1">
      <x:alignment horizontal="center" vertical="center"/>
    </x:xf>
    <x:xf numFmtId="208" fontId="17" fillId="15" borderId="0" xfId="0" applyNumberFormat="1" applyFont="1" applyFill="1" applyBorder="1" applyAlignment="1">
      <x:alignment horizontal="center" vertical="center"/>
    </x:xf>
    <x:xf numFmtId="208" fontId="17" fillId="15" borderId="1" xfId="0" applyNumberFormat="1" applyFont="1" applyFill="1" applyBorder="1" applyAlignment="1">
      <x:alignment horizontal="center" vertical="center"/>
    </x:xf>
    <x:xf numFmtId="208" fontId="19" fillId="15" borderId="0" xfId="0" applyNumberFormat="1" applyFont="1" applyFill="1" applyBorder="1" applyAlignment="1">
      <x:alignment horizontal="center" vertical="center"/>
    </x:xf>
    <x:xf numFmtId="208" fontId="19" fillId="15" borderId="1" xfId="0" applyNumberFormat="1" applyFont="1" applyFill="1" applyBorder="1" applyAlignment="1">
      <x:alignment horizontal="center" vertical="center"/>
    </x:xf>
    <x:xf numFmtId="209" fontId="17" fillId="15" borderId="0" xfId="0" applyNumberFormat="1" applyFont="1" applyFill="1" applyBorder="1" applyAlignment="1">
      <x:alignment horizontal="center" vertical="center"/>
    </x:xf>
    <x:xf numFmtId="209" fontId="17" fillId="15" borderId="1" xfId="0" applyNumberFormat="1" applyFont="1" applyFill="1" applyBorder="1" applyAlignment="1">
      <x:alignment horizontal="center" vertical="center"/>
    </x:xf>
    <x:xf numFmtId="209" fontId="20" fillId="15" borderId="0" xfId="0" applyNumberFormat="1" applyFont="1" applyFill="1" applyBorder="1" applyAlignment="1">
      <x:alignment horizontal="center" vertical="center"/>
    </x:xf>
    <x:xf numFmtId="209" fontId="20" fillId="15" borderId="1" xfId="0" applyNumberFormat="1" applyFont="1" applyFill="1" applyBorder="1" applyAlignment="1">
      <x:alignment horizontal="center" vertical="center"/>
    </x:xf>
    <x:xf numFmtId="210" fontId="17" fillId="15" borderId="0" xfId="0" applyNumberFormat="1" applyFont="1" applyFill="1" applyBorder="1" applyAlignment="1">
      <x:alignment horizontal="center" vertical="center"/>
    </x:xf>
    <x:xf numFmtId="210" fontId="17" fillId="15" borderId="1" xfId="0" applyNumberFormat="1" applyFont="1" applyFill="1" applyBorder="1" applyAlignment="1">
      <x:alignment horizontal="center" vertical="center"/>
    </x:xf>
    <x:xf numFmtId="210" fontId="20" fillId="15" borderId="0" xfId="0" applyNumberFormat="1" applyFont="1" applyFill="1" applyBorder="1" applyAlignment="1">
      <x:alignment horizontal="center" vertical="center"/>
    </x:xf>
    <x:xf numFmtId="210" fontId="20" fillId="15" borderId="1" xfId="0" applyNumberFormat="1" applyFont="1" applyFill="1" applyBorder="1" applyAlignment="1">
      <x:alignment horizontal="center" vertical="center"/>
    </x:xf>
    <x:xf numFmtId="211" fontId="17" fillId="15" borderId="0" xfId="0" applyNumberFormat="1" applyFont="1" applyFill="1" applyBorder="1" applyAlignment="1">
      <x:alignment horizontal="center" vertical="center"/>
    </x:xf>
    <x:xf numFmtId="211" fontId="17" fillId="15" borderId="1" xfId="0" applyNumberFormat="1" applyFont="1" applyFill="1" applyBorder="1" applyAlignment="1">
      <x:alignment horizontal="center" vertical="center"/>
    </x:xf>
    <x:xf numFmtId="211" fontId="20" fillId="15" borderId="0" xfId="0" applyNumberFormat="1" applyFont="1" applyFill="1" applyBorder="1" applyAlignment="1">
      <x:alignment horizontal="center" vertical="center"/>
    </x:xf>
    <x:xf numFmtId="211" fontId="20" fillId="15" borderId="1" xfId="0" applyNumberFormat="1" applyFont="1" applyFill="1" applyBorder="1" applyAlignment="1">
      <x:alignment horizontal="center" vertical="center"/>
    </x:xf>
    <x:xf numFmtId="212" fontId="17" fillId="15" borderId="0" xfId="0" applyNumberFormat="1" applyFont="1" applyFill="1" applyBorder="1" applyAlignment="1">
      <x:alignment horizontal="center" vertical="center"/>
    </x:xf>
    <x:xf numFmtId="212" fontId="17" fillId="15" borderId="1" xfId="0" applyNumberFormat="1" applyFont="1" applyFill="1" applyBorder="1" applyAlignment="1">
      <x:alignment horizontal="center" vertical="center"/>
    </x:xf>
    <x:xf numFmtId="212" fontId="20" fillId="15" borderId="0" xfId="0" applyNumberFormat="1" applyFont="1" applyFill="1" applyBorder="1" applyAlignment="1">
      <x:alignment horizontal="center" vertical="center"/>
    </x:xf>
    <x:xf numFmtId="212" fontId="20" fillId="15" borderId="1" xfId="0" applyNumberFormat="1" applyFont="1" applyFill="1" applyBorder="1" applyAlignment="1">
      <x:alignment horizontal="center" vertical="center"/>
    </x:xf>
    <x:xf numFmtId="213" fontId="17" fillId="15" borderId="0" xfId="0" applyNumberFormat="1" applyFont="1" applyFill="1" applyBorder="1" applyAlignment="1">
      <x:alignment horizontal="center" vertical="center"/>
    </x:xf>
    <x:xf numFmtId="213" fontId="17" fillId="15" borderId="1" xfId="0" applyNumberFormat="1" applyFont="1" applyFill="1" applyBorder="1" applyAlignment="1">
      <x:alignment horizontal="center" vertical="center"/>
    </x:xf>
    <x:xf numFmtId="213" fontId="20" fillId="15" borderId="0" xfId="0" applyNumberFormat="1" applyFont="1" applyFill="1" applyBorder="1" applyAlignment="1">
      <x:alignment horizontal="center" vertical="center"/>
    </x:xf>
    <x:xf numFmtId="213" fontId="20" fillId="15" borderId="1" xfId="0" applyNumberFormat="1" applyFont="1" applyFill="1" applyBorder="1" applyAlignment="1">
      <x:alignment horizontal="center" vertical="center"/>
    </x:xf>
    <x:xf numFmtId="214" fontId="17" fillId="15" borderId="0" xfId="0" applyNumberFormat="1" applyFont="1" applyFill="1" applyBorder="1" applyAlignment="1">
      <x:alignment horizontal="center" vertical="center"/>
    </x:xf>
    <x:xf numFmtId="214" fontId="17" fillId="15" borderId="1" xfId="0" applyNumberFormat="1" applyFont="1" applyFill="1" applyBorder="1" applyAlignment="1">
      <x:alignment horizontal="center" vertical="center"/>
    </x:xf>
    <x:xf numFmtId="214" fontId="20" fillId="15" borderId="0" xfId="0" applyNumberFormat="1" applyFont="1" applyFill="1" applyBorder="1" applyAlignment="1">
      <x:alignment horizontal="center" vertical="center"/>
    </x:xf>
    <x:xf numFmtId="214" fontId="20" fillId="15" borderId="1" xfId="0" applyNumberFormat="1" applyFont="1" applyFill="1" applyBorder="1" applyAlignment="1">
      <x:alignment horizontal="center" vertical="center"/>
    </x:xf>
    <x:xf numFmtId="215" fontId="17" fillId="15" borderId="0" xfId="0" applyNumberFormat="1" applyFont="1" applyFill="1" applyBorder="1" applyAlignment="1">
      <x:alignment horizontal="center" vertical="center"/>
    </x:xf>
    <x:xf numFmtId="215" fontId="17" fillId="15" borderId="1" xfId="0" applyNumberFormat="1" applyFont="1" applyFill="1" applyBorder="1" applyAlignment="1">
      <x:alignment horizontal="center" vertical="center"/>
    </x:xf>
    <x:xf numFmtId="215" fontId="20" fillId="15" borderId="0" xfId="0" applyNumberFormat="1" applyFont="1" applyFill="1" applyBorder="1" applyAlignment="1">
      <x:alignment horizontal="center" vertical="center"/>
    </x:xf>
    <x:xf numFmtId="215" fontId="20" fillId="15" borderId="1" xfId="0" applyNumberFormat="1" applyFont="1" applyFill="1" applyBorder="1" applyAlignment="1">
      <x:alignment horizontal="center" vertical="center"/>
    </x:xf>
    <x:xf numFmtId="216" fontId="17" fillId="15" borderId="0" xfId="0" applyNumberFormat="1" applyFont="1" applyFill="1" applyBorder="1" applyAlignment="1">
      <x:alignment horizontal="center" vertical="center"/>
    </x:xf>
    <x:xf numFmtId="216" fontId="17" fillId="15" borderId="1" xfId="0" applyNumberFormat="1" applyFont="1" applyFill="1" applyBorder="1" applyAlignment="1">
      <x:alignment horizontal="center" vertical="center"/>
    </x:xf>
    <x:xf numFmtId="216" fontId="20" fillId="15" borderId="0" xfId="0" applyNumberFormat="1" applyFont="1" applyFill="1" applyBorder="1" applyAlignment="1">
      <x:alignment horizontal="center" vertical="center"/>
    </x:xf>
    <x:xf numFmtId="216" fontId="20" fillId="15" borderId="1" xfId="0" applyNumberFormat="1" applyFont="1" applyFill="1" applyBorder="1" applyAlignment="1">
      <x:alignment horizontal="center" vertical="center"/>
    </x:xf>
    <x:xf numFmtId="217" fontId="17" fillId="15" borderId="0" xfId="0" applyNumberFormat="1" applyFont="1" applyFill="1" applyBorder="1" applyAlignment="1">
      <x:alignment horizontal="center" vertical="center"/>
    </x:xf>
    <x:xf numFmtId="217" fontId="17" fillId="15" borderId="1" xfId="0" applyNumberFormat="1" applyFont="1" applyFill="1" applyBorder="1" applyAlignment="1">
      <x:alignment horizontal="center" vertical="center"/>
    </x:xf>
    <x:xf numFmtId="217" fontId="20" fillId="15" borderId="0" xfId="0" applyNumberFormat="1" applyFont="1" applyFill="1" applyBorder="1" applyAlignment="1">
      <x:alignment horizontal="center" vertical="center"/>
    </x:xf>
    <x:xf numFmtId="217" fontId="20" fillId="15" borderId="1" xfId="0" applyNumberFormat="1" applyFont="1" applyFill="1" applyBorder="1" applyAlignment="1">
      <x:alignment horizontal="center" vertical="center"/>
    </x:xf>
    <x:xf numFmtId="218" fontId="17" fillId="15" borderId="0" xfId="0" applyNumberFormat="1" applyFont="1" applyFill="1" applyBorder="1" applyAlignment="1">
      <x:alignment horizontal="center" vertical="center"/>
    </x:xf>
    <x:xf numFmtId="218" fontId="17" fillId="15" borderId="1" xfId="0" applyNumberFormat="1" applyFont="1" applyFill="1" applyBorder="1" applyAlignment="1">
      <x:alignment horizontal="center" vertical="center"/>
    </x:xf>
    <x:xf numFmtId="218" fontId="20" fillId="15" borderId="0" xfId="0" applyNumberFormat="1" applyFont="1" applyFill="1" applyBorder="1" applyAlignment="1">
      <x:alignment horizontal="center" vertical="center"/>
    </x:xf>
    <x:xf numFmtId="218" fontId="20" fillId="15" borderId="1" xfId="0" applyNumberFormat="1" applyFont="1" applyFill="1" applyBorder="1" applyAlignment="1">
      <x:alignment horizontal="center" vertical="center"/>
    </x:xf>
    <x:xf numFmtId="219" fontId="17" fillId="15" borderId="0" xfId="0" applyNumberFormat="1" applyFont="1" applyFill="1" applyBorder="1" applyAlignment="1">
      <x:alignment horizontal="center" vertical="center"/>
    </x:xf>
    <x:xf numFmtId="219" fontId="17" fillId="15" borderId="1" xfId="0" applyNumberFormat="1" applyFont="1" applyFill="1" applyBorder="1" applyAlignment="1">
      <x:alignment horizontal="center" vertical="center"/>
    </x:xf>
    <x:xf numFmtId="219" fontId="20" fillId="15" borderId="0" xfId="0" applyNumberFormat="1" applyFont="1" applyFill="1" applyBorder="1" applyAlignment="1">
      <x:alignment horizontal="center" vertical="center"/>
    </x:xf>
    <x:xf numFmtId="219" fontId="20" fillId="15" borderId="1" xfId="0" applyNumberFormat="1" applyFont="1" applyFill="1" applyBorder="1" applyAlignment="1">
      <x:alignment horizontal="center" vertical="center"/>
    </x:xf>
    <x:xf numFmtId="220" fontId="17" fillId="15" borderId="0" xfId="0" applyNumberFormat="1" applyFont="1" applyFill="1" applyBorder="1" applyAlignment="1">
      <x:alignment horizontal="center" vertical="center"/>
    </x:xf>
    <x:xf numFmtId="220" fontId="17" fillId="15" borderId="1" xfId="0" applyNumberFormat="1" applyFont="1" applyFill="1" applyBorder="1" applyAlignment="1">
      <x:alignment horizontal="center" vertical="center"/>
    </x:xf>
    <x:xf numFmtId="220" fontId="20" fillId="15" borderId="0" xfId="0" applyNumberFormat="1" applyFont="1" applyFill="1" applyBorder="1" applyAlignment="1">
      <x:alignment horizontal="center" vertical="center"/>
    </x:xf>
    <x:xf numFmtId="220" fontId="20" fillId="15" borderId="1" xfId="0" applyNumberFormat="1" applyFont="1" applyFill="1" applyBorder="1" applyAlignment="1">
      <x:alignment horizontal="center" vertical="center"/>
    </x:xf>
    <x:xf numFmtId="221" fontId="17" fillId="15" borderId="0" xfId="0" applyNumberFormat="1" applyFont="1" applyFill="1" applyBorder="1" applyAlignment="1">
      <x:alignment horizontal="center" vertical="center"/>
    </x:xf>
    <x:xf numFmtId="221" fontId="17" fillId="15" borderId="1" xfId="0" applyNumberFormat="1" applyFont="1" applyFill="1" applyBorder="1" applyAlignment="1">
      <x:alignment horizontal="center" vertical="center"/>
    </x:xf>
    <x:xf numFmtId="221" fontId="20" fillId="15" borderId="0" xfId="0" applyNumberFormat="1" applyFont="1" applyFill="1" applyBorder="1" applyAlignment="1">
      <x:alignment horizontal="center" vertical="center"/>
    </x:xf>
    <x:xf numFmtId="221" fontId="20" fillId="15" borderId="1" xfId="0" applyNumberFormat="1" applyFont="1" applyFill="1" applyBorder="1" applyAlignment="1">
      <x:alignment horizontal="center" vertical="center"/>
    </x:xf>
    <x:xf numFmtId="222" fontId="17" fillId="15" borderId="0" xfId="0" applyNumberFormat="1" applyFont="1" applyFill="1" applyBorder="1" applyAlignment="1">
      <x:alignment horizontal="center" vertical="center"/>
    </x:xf>
    <x:xf numFmtId="222" fontId="17" fillId="15" borderId="1" xfId="0" applyNumberFormat="1" applyFont="1" applyFill="1" applyBorder="1" applyAlignment="1">
      <x:alignment horizontal="center" vertical="center"/>
    </x:xf>
    <x:xf numFmtId="222" fontId="20" fillId="15" borderId="0" xfId="0" applyNumberFormat="1" applyFont="1" applyFill="1" applyBorder="1" applyAlignment="1">
      <x:alignment horizontal="center" vertical="center"/>
    </x:xf>
    <x:xf numFmtId="222" fontId="20" fillId="15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 wrapText="0"/>
    </x:xf>
    <x:xf numFmtId="0" fontId="21" fillId="4" borderId="0" xfId="0" applyNumberFormat="1" applyFont="1" applyFill="1" applyBorder="1" applyAlignment="1">
      <x:alignment horizontal="center" vertical="center"/>
    </x:xf>
    <x:xf numFmtId="0" fontId="21" fillId="4" borderId="0" xfId="0" applyNumberFormat="1" applyFont="1" applyFill="1" applyBorder="1" applyAlignment="1">
      <x:alignment horizontal="center" vertical="center" wrapText="0"/>
    </x:xf>
    <x:xf numFmtId="0" fontId="21" fillId="4" borderId="0" xfId="0" applyNumberFormat="1" applyFont="1" applyFill="1" applyBorder="1" applyAlignment="1">
      <x:alignment horizontal="left" vertical="center" wrapText="0"/>
    </x:xf>
    <x:xf numFmtId="0" fontId="21" fillId="4" borderId="1" xfId="0" applyNumberFormat="1" applyFont="1" applyFill="1" applyBorder="1" applyAlignment="1">
      <x:alignment horizontal="center" vertical="center"/>
    </x:xf>
    <x:xf numFmtId="0" fontId="21" fillId="4" borderId="1" xfId="0" applyNumberFormat="1" applyFont="1" applyFill="1" applyBorder="1" applyAlignment="1">
      <x:alignment horizontal="center" vertical="center" wrapText="0"/>
    </x:xf>
    <x:xf numFmtId="0" fontId="21" fillId="4" borderId="1" xfId="0" applyNumberFormat="1" applyFont="1" applyFill="1" applyBorder="1" applyAlignment="1">
      <x:alignment horizontal="left" vertical="center" wrapText="0"/>
    </x:xf>
    <x:xf numFmtId="0" fontId="22" fillId="4" borderId="0" xfId="0" applyNumberFormat="1" applyFont="1" applyFill="1" applyBorder="1" applyAlignment="1">
      <x:alignment horizontal="center" vertical="center"/>
    </x:xf>
    <x:xf numFmtId="0" fontId="22" fillId="4" borderId="0" xfId="0" applyNumberFormat="1" applyFont="1" applyFill="1" applyBorder="1" applyAlignment="1">
      <x:alignment horizontal="center" vertical="center" wrapText="0"/>
    </x:xf>
    <x:xf numFmtId="0" fontId="22" fillId="4" borderId="0" xfId="0" applyNumberFormat="1" applyFont="1" applyFill="1" applyBorder="1" applyAlignment="1">
      <x:alignment horizontal="right" vertical="center" wrapText="0"/>
    </x:xf>
    <x:xf numFmtId="0" fontId="22" fillId="4" borderId="1" xfId="0" applyNumberFormat="1" applyFont="1" applyFill="1" applyBorder="1" applyAlignment="1">
      <x:alignment horizontal="center" vertical="center"/>
    </x:xf>
    <x:xf numFmtId="0" fontId="22" fillId="4" borderId="1" xfId="0" applyNumberFormat="1" applyFont="1" applyFill="1" applyBorder="1" applyAlignment="1">
      <x:alignment horizontal="center" vertical="center" wrapText="0"/>
    </x:xf>
    <x:xf numFmtId="0" fontId="22" fillId="4" borderId="1" xfId="0" applyNumberFormat="1" applyFont="1" applyFill="1" applyBorder="1" applyAlignment="1">
      <x:alignment horizontal="right" vertical="center" wrapText="0"/>
    </x:xf>
    <x:xf numFmtId="0" fontId="23" fillId="4" borderId="0" xfId="0" applyNumberFormat="1" applyFont="1" applyFill="1" applyBorder="1" applyAlignment="1">
      <x:alignment horizontal="center" vertical="center"/>
    </x:xf>
    <x:xf numFmtId="0" fontId="23" fillId="4" borderId="0" xfId="0" applyNumberFormat="1" applyFont="1" applyFill="1" applyBorder="1" applyAlignment="1">
      <x:alignment horizontal="center" vertical="center" wrapText="0"/>
    </x:xf>
    <x:xf numFmtId="0" fontId="23" fillId="4" borderId="0" xfId="0" applyNumberFormat="1" applyFont="1" applyFill="1" applyBorder="1" applyAlignment="1">
      <x:alignment horizontal="right" vertical="center" wrapText="0"/>
    </x:xf>
    <x:xf numFmtId="0" fontId="23" fillId="4" borderId="1" xfId="0" applyNumberFormat="1" applyFont="1" applyFill="1" applyBorder="1" applyAlignment="1">
      <x:alignment horizontal="center" vertical="center"/>
    </x:xf>
    <x:xf numFmtId="0" fontId="23" fillId="4" borderId="1" xfId="0" applyNumberFormat="1" applyFont="1" applyFill="1" applyBorder="1" applyAlignment="1">
      <x:alignment horizontal="center" vertical="center" wrapText="0"/>
    </x:xf>
    <x:xf numFmtId="0" fontId="23" fillId="4" borderId="1" xfId="0" applyNumberFormat="1" applyFont="1" applyFill="1" applyBorder="1" applyAlignment="1">
      <x:alignment horizontal="right" vertical="center" wrapText="0"/>
    </x:xf>
    <x:xf numFmtId="204" fontId="24" fillId="13" borderId="0" xfId="0" applyNumberFormat="1" applyFont="1" applyFill="1" applyBorder="1" applyAlignment="1">
      <x:alignment horizontal="center" vertical="center"/>
    </x:xf>
    <x:xf numFmtId="204" fontId="24" fillId="13" borderId="0" xfId="0" applyNumberFormat="1" applyFont="1" applyFill="1" applyBorder="1" applyAlignment="1">
      <x:alignment horizontal="center" vertical="center" wrapText="0"/>
    </x:xf>
    <x:xf numFmtId="204" fontId="24" fillId="13" borderId="1" xfId="0" applyNumberFormat="1" applyFont="1" applyFill="1" applyBorder="1" applyAlignment="1">
      <x:alignment horizontal="center" vertical="center"/>
    </x:xf>
    <x:xf numFmtId="204" fontId="24" fillId="13" borderId="1" xfId="0" applyNumberFormat="1" applyFont="1" applyFill="1" applyBorder="1" applyAlignment="1">
      <x:alignment horizontal="center" vertical="center" wrapText="0"/>
    </x:xf>
    <x:xf numFmtId="204" fontId="25" fillId="13" borderId="0" xfId="0" applyNumberFormat="1" applyFont="1" applyFill="1" applyBorder="1" applyAlignment="1">
      <x:alignment horizontal="center" vertical="center"/>
    </x:xf>
    <x:xf numFmtId="204" fontId="25" fillId="13" borderId="0" xfId="0" applyNumberFormat="1" applyFont="1" applyFill="1" applyBorder="1" applyAlignment="1">
      <x:alignment horizontal="center" vertical="center" wrapText="0"/>
    </x:xf>
    <x:xf numFmtId="204" fontId="25" fillId="13" borderId="1" xfId="0" applyNumberFormat="1" applyFont="1" applyFill="1" applyBorder="1" applyAlignment="1">
      <x:alignment horizontal="center" vertical="center"/>
    </x:xf>
    <x:xf numFmtId="204" fontId="25" fillId="13" borderId="1" xfId="0" applyNumberFormat="1" applyFont="1" applyFill="1" applyBorder="1" applyAlignment="1">
      <x:alignment horizontal="center" vertical="center" wrapText="0"/>
    </x:xf>
    <x:xf numFmtId="204" fontId="26" fillId="13" borderId="0" xfId="0" applyNumberFormat="1" applyFont="1" applyFill="1" applyBorder="1" applyAlignment="1">
      <x:alignment horizontal="center" vertical="center"/>
    </x:xf>
    <x:xf numFmtId="204" fontId="26" fillId="13" borderId="0" xfId="0" applyNumberFormat="1" applyFont="1" applyFill="1" applyBorder="1" applyAlignment="1">
      <x:alignment horizontal="center" vertical="center" wrapText="0"/>
    </x:xf>
    <x:xf numFmtId="204" fontId="26" fillId="13" borderId="1" xfId="0" applyNumberFormat="1" applyFont="1" applyFill="1" applyBorder="1" applyAlignment="1">
      <x:alignment horizontal="center" vertical="center"/>
    </x:xf>
    <x:xf numFmtId="204" fontId="26" fillId="13" borderId="1" xfId="0" applyNumberFormat="1" applyFont="1" applyFill="1" applyBorder="1" applyAlignment="1">
      <x:alignment horizontal="center" vertical="center" wrapText="0"/>
    </x:xf>
    <x:xf numFmtId="204" fontId="27" fillId="16" borderId="0" xfId="0" applyNumberFormat="1" applyFont="1" applyFill="1" applyBorder="1" applyAlignment="1">
      <x:alignment horizontal="center" vertical="center"/>
    </x:xf>
    <x:xf numFmtId="204" fontId="27" fillId="16" borderId="0" xfId="0" applyNumberFormat="1" applyFont="1" applyFill="1" applyBorder="1" applyAlignment="1">
      <x:alignment horizontal="center" vertical="center" wrapText="0"/>
    </x:xf>
    <x:xf numFmtId="204" fontId="27" fillId="16" borderId="0" xfId="0" applyNumberFormat="1" applyFont="1" applyFill="1" applyBorder="1" applyAlignment="1">
      <x:alignment horizontal="left" vertical="center" wrapText="0"/>
    </x:xf>
    <x:xf numFmtId="204" fontId="27" fillId="16" borderId="1" xfId="0" applyNumberFormat="1" applyFont="1" applyFill="1" applyBorder="1" applyAlignment="1">
      <x:alignment horizontal="center" vertical="center"/>
    </x:xf>
    <x:xf numFmtId="204" fontId="27" fillId="16" borderId="1" xfId="0" applyNumberFormat="1" applyFont="1" applyFill="1" applyBorder="1" applyAlignment="1">
      <x:alignment horizontal="center" vertical="center" wrapText="0"/>
    </x:xf>
    <x:xf numFmtId="204" fontId="27" fillId="16" borderId="1" xfId="0" applyNumberFormat="1" applyFont="1" applyFill="1" applyBorder="1" applyAlignment="1">
      <x:alignment horizontal="left" vertical="center" wrapText="0"/>
    </x:xf>
    <x:xf numFmtId="204" fontId="28" fillId="16" borderId="0" xfId="0" applyNumberFormat="1" applyFont="1" applyFill="1" applyBorder="1" applyAlignment="1">
      <x:alignment horizontal="center" vertical="center"/>
    </x:xf>
    <x:xf numFmtId="204" fontId="28" fillId="16" borderId="0" xfId="0" applyNumberFormat="1" applyFont="1" applyFill="1" applyBorder="1" applyAlignment="1">
      <x:alignment horizontal="center" vertical="center" wrapText="1"/>
    </x:xf>
    <x:xf numFmtId="204" fontId="28" fillId="16" borderId="0" xfId="0" applyNumberFormat="1" applyFont="1" applyFill="1" applyBorder="1" applyAlignment="1">
      <x:alignment horizontal="left" vertical="center" wrapText="1"/>
    </x:xf>
    <x:xf numFmtId="204" fontId="28" fillId="16" borderId="1" xfId="0" applyNumberFormat="1" applyFont="1" applyFill="1" applyBorder="1" applyAlignment="1">
      <x:alignment horizontal="center" vertical="center"/>
    </x:xf>
    <x:xf numFmtId="204" fontId="28" fillId="16" borderId="1" xfId="0" applyNumberFormat="1" applyFont="1" applyFill="1" applyBorder="1" applyAlignment="1">
      <x:alignment horizontal="center" vertical="center" wrapText="1"/>
    </x:xf>
    <x:xf numFmtId="204" fontId="28" fillId="16" borderId="1" xfId="0" applyNumberFormat="1" applyFont="1" applyFill="1" applyBorder="1" applyAlignment="1">
      <x:alignment horizontal="left" vertical="center" wrapText="1"/>
    </x:xf>
    <x:xf numFmtId="204" fontId="17" fillId="16" borderId="2" xfId="0" applyNumberFormat="1" applyFont="1" applyFill="1" applyBorder="1" applyAlignment="1">
      <x:alignment horizontal="center" vertical="center"/>
    </x:xf>
    <x:xf numFmtId="204" fontId="17" fillId="16" borderId="3" xfId="0" applyNumberFormat="1" applyFont="1" applyFill="1" applyBorder="1" applyAlignment="1">
      <x:alignment horizontal="center" vertical="center"/>
    </x:xf>
    <x:xf numFmtId="204" fontId="17" fillId="16" borderId="4" xfId="0" applyNumberFormat="1" applyFont="1" applyFill="1" applyBorder="1" applyAlignment="1">
      <x:alignment horizontal="center" vertical="center"/>
    </x:xf>
    <x:xf numFmtId="204" fontId="17" fillId="16" borderId="5" xfId="0" applyNumberFormat="1" applyFont="1" applyFill="1" applyBorder="1" applyAlignment="1">
      <x:alignment horizontal="center" vertical="center"/>
    </x:xf>
    <x:xf numFmtId="204" fontId="17" fillId="16" borderId="6" xfId="0" applyNumberFormat="1" applyFont="1" applyFill="1" applyBorder="1" applyAlignment="1">
      <x:alignment horizontal="center" vertical="center"/>
    </x:xf>
    <x:xf numFmtId="204" fontId="17" fillId="16" borderId="7" xfId="0" applyNumberFormat="1" applyFont="1" applyFill="1" applyBorder="1" applyAlignment="1">
      <x:alignment horizontal="center" vertical="center"/>
    </x:xf>
    <x:xf numFmtId="204" fontId="17" fillId="16" borderId="8" xfId="0" applyNumberFormat="1" applyFont="1" applyFill="1" applyBorder="1" applyAlignment="1">
      <x:alignment horizontal="center" vertical="center"/>
    </x:xf>
    <x:xf numFmtId="204" fontId="17" fillId="16" borderId="9" xfId="0" applyNumberFormat="1" applyFont="1" applyFill="1" applyBorder="1" applyAlignment="1">
      <x:alignment horizontal="center" vertical="center"/>
    </x:xf>
    <x:xf numFmtId="204" fontId="17" fillId="16" borderId="10" xfId="0" applyNumberFormat="1" applyFont="1" applyFill="1" applyBorder="1" applyAlignment="1">
      <x:alignment horizontal="center" vertical="center"/>
    </x:xf>
    <x:xf numFmtId="204" fontId="17" fillId="16" borderId="11" xfId="0" applyNumberFormat="1" applyFont="1" applyFill="1" applyBorder="1" applyAlignment="1">
      <x:alignment horizontal="center" vertical="center"/>
    </x:xf>
    <x:xf numFmtId="204" fontId="17" fillId="16" borderId="12" xfId="0" applyNumberFormat="1" applyFont="1" applyFill="1" applyBorder="1" applyAlignment="1">
      <x:alignment horizontal="center" vertical="center"/>
    </x:xf>
    <x:xf numFmtId="204" fontId="17" fillId="16" borderId="13" xfId="0" applyNumberFormat="1" applyFont="1" applyFill="1" applyBorder="1" applyAlignment="1">
      <x:alignment horizontal="center" vertical="center"/>
    </x:xf>
    <x:xf numFmtId="204" fontId="17" fillId="16" borderId="14" xfId="0" applyNumberFormat="1" applyFont="1" applyFill="1" applyBorder="1" applyAlignment="1">
      <x:alignment horizontal="center" vertical="center"/>
    </x:xf>
    <x:xf numFmtId="204" fontId="17" fillId="16" borderId="15" xfId="0" applyNumberFormat="1" applyFont="1" applyFill="1" applyBorder="1" applyAlignment="1">
      <x:alignment horizontal="center" vertical="center"/>
    </x:xf>
    <x:xf numFmtId="204" fontId="17" fillId="16" borderId="16" xfId="0" applyNumberFormat="1" applyFont="1" applyFill="1" applyBorder="1" applyAlignment="1">
      <x:alignment horizontal="center" vertical="center"/>
    </x:xf>
    <x:xf numFmtId="204" fontId="17" fillId="16" borderId="17" xfId="0" applyNumberFormat="1" applyFont="1" applyFill="1" applyBorder="1" applyAlignment="1">
      <x:alignment horizontal="center" vertical="center"/>
    </x:xf>
    <x:xf numFmtId="204" fontId="29" fillId="16" borderId="0" xfId="0" applyNumberFormat="1" applyFont="1" applyFill="1" applyBorder="1" applyAlignment="1">
      <x:alignment horizontal="center" vertical="center"/>
    </x:xf>
    <x:xf numFmtId="204" fontId="29" fillId="16" borderId="0" xfId="0" applyNumberFormat="1" applyFont="1" applyFill="1" applyBorder="1" applyAlignment="1">
      <x:alignment horizontal="center" vertical="center" wrapText="0"/>
    </x:xf>
    <x:xf numFmtId="204" fontId="29" fillId="16" borderId="1" xfId="0" applyNumberFormat="1" applyFont="1" applyFill="1" applyBorder="1" applyAlignment="1">
      <x:alignment horizontal="center" vertical="center"/>
    </x:xf>
    <x:xf numFmtId="204" fontId="29" fillId="16" borderId="1" xfId="0" applyNumberFormat="1" applyFont="1" applyFill="1" applyBorder="1" applyAlignment="1">
      <x:alignment horizontal="center" vertical="center" wrapText="0"/>
    </x:xf>
    <x:xf numFmtId="204" fontId="30" fillId="13" borderId="0" xfId="0" applyNumberFormat="1" applyFont="1" applyFill="1" applyBorder="1" applyAlignment="1">
      <x:alignment horizontal="center" vertical="center"/>
    </x:xf>
    <x:xf numFmtId="205" fontId="30" fillId="13" borderId="0" xfId="0" applyNumberFormat="1" applyFont="1" applyFill="1" applyBorder="1" applyAlignment="1">
      <x:alignment horizontal="center" vertical="center"/>
    </x:xf>
    <x:xf numFmtId="204" fontId="30" fillId="13" borderId="0" xfId="0" applyNumberFormat="1" applyFont="1" applyFill="1" applyBorder="1" applyAlignment="1">
      <x:alignment horizontal="center" vertical="center" wrapText="0"/>
    </x:xf>
    <x:xf numFmtId="205" fontId="30" fillId="13" borderId="0" xfId="0" applyNumberFormat="1" applyFont="1" applyFill="1" applyBorder="1" applyAlignment="1">
      <x:alignment horizontal="center" vertical="center" wrapText="0"/>
    </x:xf>
    <x:xf numFmtId="204" fontId="30" fillId="13" borderId="1" xfId="0" applyNumberFormat="1" applyFont="1" applyFill="1" applyBorder="1" applyAlignment="1">
      <x:alignment horizontal="center" vertical="center"/>
    </x:xf>
    <x:xf numFmtId="205" fontId="30" fillId="13" borderId="1" xfId="0" applyNumberFormat="1" applyFont="1" applyFill="1" applyBorder="1" applyAlignment="1">
      <x:alignment horizontal="center" vertical="center"/>
    </x:xf>
    <x:xf numFmtId="204" fontId="30" fillId="13" borderId="1" xfId="0" applyNumberFormat="1" applyFont="1" applyFill="1" applyBorder="1" applyAlignment="1">
      <x:alignment horizontal="center" vertical="center" wrapText="0"/>
    </x:xf>
    <x:xf numFmtId="205" fontId="30" fillId="13" borderId="1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31" fillId="3" borderId="0" xfId="0" applyNumberFormat="1" applyFont="1" applyFill="1" applyBorder="1" applyAlignment="1">
      <x:alignment horizontal="center" vertical="center"/>
    </x:xf>
    <x:xf numFmtId="0" fontId="31" fillId="3" borderId="0" xfId="0" applyNumberFormat="1" applyFont="1" applyFill="1" applyBorder="1" applyAlignment="1">
      <x:alignment horizontal="center" vertical="center" wrapText="0"/>
    </x:xf>
    <x:xf numFmtId="0" fontId="31" fillId="3" borderId="0" xfId="0" applyNumberFormat="1" applyFont="1" applyFill="1" applyBorder="1" applyAlignment="1">
      <x:alignment horizontal="left" vertical="center" wrapText="0"/>
    </x:xf>
    <x:xf numFmtId="0" fontId="31" fillId="3" borderId="1" xfId="0" applyNumberFormat="1" applyFont="1" applyFill="1" applyBorder="1" applyAlignment="1">
      <x:alignment horizontal="center" vertical="center"/>
    </x:xf>
    <x:xf numFmtId="0" fontId="31" fillId="3" borderId="1" xfId="0" applyNumberFormat="1" applyFont="1" applyFill="1" applyBorder="1" applyAlignment="1">
      <x:alignment horizontal="center" vertical="center" wrapText="0"/>
    </x:xf>
    <x:xf numFmtId="0" fontId="31" fillId="3" borderId="1" xfId="0" applyNumberFormat="1" applyFont="1" applyFill="1" applyBorder="1" applyAlignment="1">
      <x:alignment horizontal="left" vertical="center" wrapText="0"/>
    </x:xf>
    <x:xf numFmtId="0" fontId="31" fillId="5" borderId="0" xfId="0" applyNumberFormat="1" applyFont="1" applyFill="1" applyBorder="1" applyAlignment="1">
      <x:alignment horizontal="left" vertical="center" wrapText="0"/>
    </x:xf>
    <x:xf numFmtId="0" fontId="31" fillId="5" borderId="1" xfId="0" applyNumberFormat="1" applyFont="1" applyFill="1" applyBorder="1" applyAlignment="1">
      <x:alignment horizontal="left" vertical="center" wrapText="0"/>
    </x:xf>
    <x:xf numFmtId="0" fontId="32" fillId="3" borderId="0" xfId="0" applyNumberFormat="1" applyFont="1" applyFill="1" applyBorder="1" applyAlignment="1">
      <x:alignment horizontal="center" vertical="center"/>
    </x:xf>
    <x:xf numFmtId="0" fontId="32" fillId="3" borderId="0" xfId="0" applyNumberFormat="1" applyFont="1" applyFill="1" applyBorder="1" applyAlignment="1">
      <x:alignment horizontal="center" vertical="center" wrapText="0"/>
    </x:xf>
    <x:xf numFmtId="0" fontId="32" fillId="3" borderId="0" xfId="0" applyNumberFormat="1" applyFont="1" applyFill="1" applyBorder="1" applyAlignment="1">
      <x:alignment horizontal="left" vertical="center" wrapText="0"/>
    </x:xf>
    <x:xf numFmtId="0" fontId="32" fillId="3" borderId="1" xfId="0" applyNumberFormat="1" applyFont="1" applyFill="1" applyBorder="1" applyAlignment="1">
      <x:alignment horizontal="center" vertical="center"/>
    </x:xf>
    <x:xf numFmtId="0" fontId="32" fillId="3" borderId="1" xfId="0" applyNumberFormat="1" applyFont="1" applyFill="1" applyBorder="1" applyAlignment="1">
      <x:alignment horizontal="center" vertical="center" wrapText="0"/>
    </x:xf>
    <x:xf numFmtId="0" fontId="32" fillId="3" borderId="1" xfId="0" applyNumberFormat="1" applyFont="1" applyFill="1" applyBorder="1" applyAlignment="1">
      <x:alignment horizontal="left" vertical="center" wrapText="0"/>
    </x:xf>
    <x:xf numFmtId="0" fontId="33" fillId="3" borderId="0" xfId="0" applyNumberFormat="1" applyFont="1" applyFill="1" applyBorder="1" applyAlignment="1">
      <x:alignment horizontal="center" vertical="center"/>
    </x:xf>
    <x:xf numFmtId="0" fontId="33" fillId="3" borderId="0" xfId="0" applyNumberFormat="1" applyFont="1" applyFill="1" applyBorder="1" applyAlignment="1">
      <x:alignment horizontal="center" vertical="center" wrapText="0"/>
    </x:xf>
    <x:xf numFmtId="0" fontId="33" fillId="3" borderId="1" xfId="0" applyNumberFormat="1" applyFont="1" applyFill="1" applyBorder="1" applyAlignment="1">
      <x:alignment horizontal="center" vertical="center"/>
    </x:xf>
    <x:xf numFmtId="0" fontId="33" fillId="3" borderId="1" xfId="0" applyNumberFormat="1" applyFont="1" applyFill="1" applyBorder="1" applyAlignment="1">
      <x:alignment horizontal="center" vertical="center" wrapText="0"/>
    </x:xf>
    <x:xf numFmtId="0" fontId="33" fillId="12" borderId="0" xfId="0" applyNumberFormat="1" applyFont="1" applyFill="1" applyBorder="1" applyAlignment="1">
      <x:alignment horizontal="center" vertical="center" wrapText="0"/>
    </x:xf>
    <x:xf numFmtId="0" fontId="33" fillId="12" borderId="1" xfId="0" applyNumberFormat="1" applyFont="1" applyFill="1" applyBorder="1" applyAlignment="1">
      <x:alignment horizontal="center" vertical="center" wrapText="0"/>
    </x:xf>
    <x:xf numFmtId="0" fontId="34" fillId="3" borderId="0" xfId="0" applyNumberFormat="1" applyFont="1" applyFill="1" applyBorder="1" applyAlignment="1">
      <x:alignment horizontal="center" vertical="center"/>
    </x:xf>
    <x:xf numFmtId="0" fontId="34" fillId="3" borderId="0" xfId="0" applyNumberFormat="1" applyFont="1" applyFill="1" applyBorder="1" applyAlignment="1">
      <x:alignment horizontal="center" vertical="center" wrapText="0"/>
    </x:xf>
    <x:xf numFmtId="0" fontId="34" fillId="3" borderId="1" xfId="0" applyNumberFormat="1" applyFont="1" applyFill="1" applyBorder="1" applyAlignment="1">
      <x:alignment horizontal="center" vertical="center"/>
    </x:xf>
    <x:xf numFmtId="0" fontId="34" fillId="3" borderId="1" xfId="0" applyNumberFormat="1" applyFont="1" applyFill="1" applyBorder="1" applyAlignment="1">
      <x:alignment horizontal="center" vertical="center" wrapText="0"/>
    </x:xf>
    <x:xf numFmtId="0" fontId="34" fillId="18" borderId="0" xfId="0" applyNumberFormat="1" applyFont="1" applyFill="1" applyBorder="1" applyAlignment="1">
      <x:alignment horizontal="center" vertical="center" wrapText="0"/>
    </x:xf>
    <x:xf numFmtId="0" fontId="34" fillId="18" borderId="1" xfId="0" applyNumberFormat="1" applyFont="1" applyFill="1" applyBorder="1" applyAlignment="1">
      <x:alignment horizontal="center" vertical="center" wrapText="0"/>
    </x:xf>
    <x:xf numFmtId="200" fontId="34" fillId="18" borderId="0" xfId="0" applyNumberFormat="1" applyFont="1" applyFill="1" applyBorder="1" applyAlignment="1">
      <x:alignment horizontal="center" vertical="center" wrapText="0"/>
    </x:xf>
    <x:xf numFmtId="200" fontId="34" fillId="18" borderId="1" xfId="0" applyNumberFormat="1" applyFont="1" applyFill="1" applyBorder="1" applyAlignment="1">
      <x:alignment horizontal="center" vertical="center" wrapText="0"/>
    </x:xf>
    <x:xf numFmtId="0" fontId="35" fillId="3" borderId="0" xfId="0" applyNumberFormat="1" applyFont="1" applyFill="1" applyBorder="1" applyAlignment="1">
      <x:alignment horizontal="center" vertical="center"/>
    </x:xf>
    <x:xf numFmtId="0" fontId="35" fillId="3" borderId="0" xfId="0" applyNumberFormat="1" applyFont="1" applyFill="1" applyBorder="1" applyAlignment="1">
      <x:alignment horizontal="center" vertical="center" wrapText="0"/>
    </x:xf>
    <x:xf numFmtId="0" fontId="35" fillId="3" borderId="1" xfId="0" applyNumberFormat="1" applyFont="1" applyFill="1" applyBorder="1" applyAlignment="1">
      <x:alignment horizontal="center" vertical="center"/>
    </x:xf>
    <x:xf numFmtId="0" fontId="35" fillId="3" borderId="1" xfId="0" applyNumberFormat="1" applyFont="1" applyFill="1" applyBorder="1" applyAlignment="1">
      <x:alignment horizontal="center" vertical="center" wrapText="0"/>
    </x:xf>
    <x:xf numFmtId="0" fontId="35" fillId="19" borderId="0" xfId="0" applyNumberFormat="1" applyFont="1" applyFill="1" applyBorder="1" applyAlignment="1">
      <x:alignment horizontal="center" vertical="center" wrapText="0"/>
    </x:xf>
    <x:xf numFmtId="0" fontId="35" fillId="19" borderId="1" xfId="0" applyNumberFormat="1" applyFont="1" applyFill="1" applyBorder="1" applyAlignment="1">
      <x:alignment horizontal="center" vertical="center" wrapText="0"/>
    </x:xf>
    <x:xf numFmtId="0" fontId="12" fillId="3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horizontal="center" vertical="center" wrapText="0"/>
    </x:xf>
    <x:xf numFmtId="0" fontId="12" fillId="3" borderId="1" xfId="0" applyNumberFormat="1" applyFont="1" applyFill="1" applyBorder="1" applyAlignment="1">
      <x:alignment horizontal="center" vertical="center"/>
    </x:xf>
    <x:xf numFmtId="0" fontId="12" fillId="3" borderId="1" xfId="0" applyNumberFormat="1" applyFont="1" applyFill="1" applyBorder="1" applyAlignment="1">
      <x:alignment horizontal="center" vertical="center" wrapText="0"/>
    </x:xf>
    <x:xf numFmtId="0" fontId="12" fillId="20" borderId="0" xfId="0" applyNumberFormat="1" applyFont="1" applyFill="1" applyBorder="1" applyAlignment="1">
      <x:alignment horizontal="center" vertical="center" wrapText="0"/>
    </x:xf>
    <x:xf numFmtId="0" fontId="12" fillId="20" borderId="1" xfId="0" applyNumberFormat="1" applyFont="1" applyFill="1" applyBorder="1" applyAlignment="1">
      <x:alignment horizontal="center" vertical="center" wrapText="0"/>
    </x:xf>
    <x:xf numFmtId="0" fontId="32" fillId="3" borderId="0" xfId="0" applyNumberFormat="1" applyFont="1" applyFill="1" applyBorder="1" applyAlignment="1">
      <x:alignment horizontal="right" vertical="center" wrapText="0"/>
    </x:xf>
    <x:xf numFmtId="0" fontId="32" fillId="3" borderId="1" xfId="0" applyNumberFormat="1" applyFont="1" applyFill="1" applyBorder="1" applyAlignment="1">
      <x:alignment horizontal="right" vertical="center" wrapText="0"/>
    </x:xf>
    <x:xf numFmtId="0" fontId="15" fillId="3" borderId="0" xfId="0" applyNumberFormat="1" applyFont="1" applyFill="1" applyBorder="1" applyAlignment="1">
      <x:alignment horizontal="center" vertical="center"/>
    </x:xf>
    <x:xf numFmtId="0" fontId="15" fillId="3" borderId="0" xfId="0" applyNumberFormat="1" applyFont="1" applyFill="1" applyBorder="1" applyAlignment="1">
      <x:alignment horizontal="center" vertical="center" wrapText="0"/>
    </x:xf>
    <x:xf numFmtId="0" fontId="15" fillId="3" borderId="1" xfId="0" applyNumberFormat="1" applyFont="1" applyFill="1" applyBorder="1" applyAlignment="1">
      <x:alignment horizontal="center" vertical="center"/>
    </x:xf>
    <x:xf numFmtId="0" fontId="15" fillId="3" borderId="1" xfId="0" applyNumberFormat="1" applyFont="1" applyFill="1" applyBorder="1" applyAlignment="1">
      <x:alignment horizontal="center" vertical="center" wrapText="0"/>
    </x:xf>
    <x:xf numFmtId="0" fontId="15" fillId="18" borderId="0" xfId="0" applyNumberFormat="1" applyFont="1" applyFill="1" applyBorder="1" applyAlignment="1">
      <x:alignment horizontal="center" vertical="center" wrapText="0"/>
    </x:xf>
    <x:xf numFmtId="0" fontId="15" fillId="18" borderId="1" xfId="0" applyNumberFormat="1" applyFont="1" applyFill="1" applyBorder="1" applyAlignment="1">
      <x:alignment horizontal="center" vertical="center" wrapText="0"/>
    </x:xf>
    <x:xf numFmtId="0" fontId="15" fillId="3" borderId="0" xfId="0" applyNumberFormat="1" applyFont="1" applyFill="1" applyBorder="1" applyAlignment="1">
      <x:alignment horizontal="left" vertical="center" wrapText="0"/>
    </x:xf>
    <x:xf numFmtId="0" fontId="15" fillId="3" borderId="1" xfId="0" applyNumberFormat="1" applyFont="1" applyFill="1" applyBorder="1" applyAlignment="1">
      <x:alignment horizontal="left" vertical="center" wrapText="0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0"/>
    </x:xf>
    <x:xf numFmtId="0" fontId="5" fillId="3" borderId="0" xfId="0" applyNumberFormat="1" applyFont="1" applyFill="1" applyBorder="1" applyAlignment="1">
      <x:alignment horizontal="right" vertical="center" wrapText="0"/>
    </x:xf>
    <x:xf numFmtId="0" fontId="5" fillId="3" borderId="1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horizontal="center" vertical="center" wrapText="0"/>
    </x:xf>
    <x:xf numFmtId="0" fontId="5" fillId="3" borderId="1" xfId="0" applyNumberFormat="1" applyFont="1" applyFill="1" applyBorder="1" applyAlignment="1">
      <x:alignment horizontal="right" vertical="center" wrapText="0"/>
    </x:xf>
    <x:xf numFmtId="0" fontId="36" fillId="3" borderId="0" xfId="0" applyNumberFormat="1" applyFont="1" applyFill="1" applyBorder="1" applyAlignment="1">
      <x:alignment horizontal="center" vertical="center"/>
    </x:xf>
    <x:xf numFmtId="0" fontId="36" fillId="3" borderId="0" xfId="0" applyNumberFormat="1" applyFont="1" applyFill="1" applyBorder="1" applyAlignment="1">
      <x:alignment horizontal="center" vertical="center" wrapText="0"/>
    </x:xf>
    <x:xf numFmtId="0" fontId="36" fillId="3" borderId="1" xfId="0" applyNumberFormat="1" applyFont="1" applyFill="1" applyBorder="1" applyAlignment="1">
      <x:alignment horizontal="center" vertical="center"/>
    </x:xf>
    <x:xf numFmtId="0" fontId="36" fillId="3" borderId="1" xfId="0" applyNumberFormat="1" applyFont="1" applyFill="1" applyBorder="1" applyAlignment="1">
      <x:alignment horizontal="center" vertical="center" wrapText="0"/>
    </x:xf>
    <x:xf numFmtId="0" fontId="36" fillId="18" borderId="0" xfId="0" applyNumberFormat="1" applyFont="1" applyFill="1" applyBorder="1" applyAlignment="1">
      <x:alignment horizontal="center" vertical="center" wrapText="0"/>
    </x:xf>
    <x:xf numFmtId="0" fontId="36" fillId="18" borderId="1" xfId="0" applyNumberFormat="1" applyFont="1" applyFill="1" applyBorder="1" applyAlignment="1">
      <x:alignment horizontal="center" vertical="center" wrapText="0"/>
    </x:xf>
    <x:xf numFmtId="0" fontId="37" fillId="2" borderId="0" xfId="0" applyNumberFormat="1" applyFont="1" applyFill="1" applyBorder="1" applyAlignment="1">
      <x:alignment horizontal="center" vertical="center"/>
    </x:xf>
    <x:xf numFmtId="0" fontId="37" fillId="2" borderId="0" xfId="0" applyNumberFormat="1" applyFont="1" applyFill="1" applyBorder="1" applyAlignment="1">
      <x:alignment horizontal="center" vertical="center" wrapText="0"/>
    </x:xf>
    <x:xf numFmtId="0" fontId="37" fillId="2" borderId="0" xfId="0" applyNumberFormat="1" applyFont="1" applyFill="1" applyBorder="1" applyAlignment="1">
      <x:alignment horizontal="left" vertical="center" wrapText="0"/>
    </x:xf>
    <x:xf numFmtId="0" fontId="37" fillId="2" borderId="1" xfId="0" applyNumberFormat="1" applyFont="1" applyFill="1" applyBorder="1" applyAlignment="1">
      <x:alignment horizontal="center" vertical="center"/>
    </x:xf>
    <x:xf numFmtId="0" fontId="37" fillId="2" borderId="1" xfId="0" applyNumberFormat="1" applyFont="1" applyFill="1" applyBorder="1" applyAlignment="1">
      <x:alignment horizontal="center" vertical="center" wrapText="0"/>
    </x:xf>
    <x:xf numFmtId="0" fontId="37" fillId="2" borderId="1" xfId="0" applyNumberFormat="1" applyFont="1" applyFill="1" applyBorder="1" applyAlignment="1">
      <x:alignment horizontal="left" vertical="center" wrapText="0"/>
    </x:xf>
    <x:xf numFmtId="0" fontId="37" fillId="5" borderId="0" xfId="0" applyNumberFormat="1" applyFont="1" applyFill="1" applyBorder="1" applyAlignment="1">
      <x:alignment horizontal="left" vertical="center" wrapText="0"/>
    </x:xf>
    <x:xf numFmtId="0" fontId="37" fillId="5" borderId="1" xfId="0" applyNumberFormat="1" applyFont="1" applyFill="1" applyBorder="1" applyAlignment="1">
      <x:alignment horizontal="left" vertical="center" wrapText="0"/>
    </x:xf>
    <x:xf numFmtId="0" fontId="38" fillId="2" borderId="0" xfId="0" applyNumberFormat="1" applyFont="1" applyFill="1" applyBorder="1" applyAlignment="1">
      <x:alignment horizontal="center" vertical="center"/>
    </x:xf>
    <x:xf numFmtId="0" fontId="38" fillId="2" borderId="0" xfId="0" applyNumberFormat="1" applyFont="1" applyFill="1" applyBorder="1" applyAlignment="1">
      <x:alignment horizontal="center" vertical="center" wrapText="0"/>
    </x:xf>
    <x:xf numFmtId="0" fontId="38" fillId="2" borderId="1" xfId="0" applyNumberFormat="1" applyFont="1" applyFill="1" applyBorder="1" applyAlignment="1">
      <x:alignment horizontal="center" vertical="center"/>
    </x:xf>
    <x:xf numFmtId="0" fontId="38" fillId="2" borderId="1" xfId="0" applyNumberFormat="1" applyFont="1" applyFill="1" applyBorder="1" applyAlignment="1">
      <x:alignment horizontal="center" vertical="center" wrapText="0"/>
    </x:xf>
    <x:xf numFmtId="0" fontId="38" fillId="5" borderId="0" xfId="0" applyNumberFormat="1" applyFont="1" applyFill="1" applyBorder="1" applyAlignment="1">
      <x:alignment horizontal="center" vertical="center" wrapText="0"/>
    </x:xf>
    <x:xf numFmtId="0" fontId="38" fillId="5" borderId="1" xfId="0" applyNumberFormat="1" applyFont="1" applyFill="1" applyBorder="1" applyAlignment="1">
      <x:alignment horizontal="center" vertical="center" wrapText="0"/>
    </x:xf>
    <x:xf numFmtId="0" fontId="36" fillId="2" borderId="0" xfId="0" applyNumberFormat="1" applyFont="1" applyFill="1" applyBorder="1" applyAlignment="1">
      <x:alignment horizontal="center" vertical="center"/>
    </x:xf>
    <x:xf numFmtId="0" fontId="36" fillId="2" borderId="0" xfId="0" applyNumberFormat="1" applyFont="1" applyFill="1" applyBorder="1" applyAlignment="1">
      <x:alignment horizontal="center" vertical="center" wrapText="0"/>
    </x:xf>
    <x:xf numFmtId="0" fontId="36" fillId="2" borderId="0" xfId="0" applyNumberFormat="1" applyFont="1" applyFill="1" applyBorder="1" applyAlignment="1">
      <x:alignment horizontal="left" vertical="center" wrapText="0"/>
    </x:xf>
    <x:xf numFmtId="0" fontId="36" fillId="2" borderId="1" xfId="0" applyNumberFormat="1" applyFont="1" applyFill="1" applyBorder="1" applyAlignment="1">
      <x:alignment horizontal="center" vertical="center"/>
    </x:xf>
    <x:xf numFmtId="0" fontId="36" fillId="2" borderId="1" xfId="0" applyNumberFormat="1" applyFont="1" applyFill="1" applyBorder="1" applyAlignment="1">
      <x:alignment horizontal="center" vertical="center" wrapText="0"/>
    </x:xf>
    <x:xf numFmtId="0" fontId="36" fillId="2" borderId="1" xfId="0" applyNumberFormat="1" applyFont="1" applyFill="1" applyBorder="1" applyAlignment="1">
      <x:alignment horizontal="left" vertical="center" wrapText="0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horizontal="left" vertical="center" wrapText="1"/>
    </x:xf>
    <x:xf numFmtId="0" fontId="5" fillId="2" borderId="1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 applyAlignment="1">
      <x:alignment horizontal="left" vertical="center" wrapText="1"/>
    </x:xf>
    <x:xf numFmtId="0" fontId="32" fillId="2" borderId="0" xfId="0" applyNumberFormat="1" applyFont="1" applyFill="1" applyBorder="1" applyAlignment="1">
      <x:alignment horizontal="center" vertical="center"/>
    </x:xf>
    <x:xf numFmtId="0" fontId="32" fillId="2" borderId="0" xfId="0" applyNumberFormat="1" applyFont="1" applyFill="1" applyBorder="1" applyAlignment="1">
      <x:alignment horizontal="center" vertical="center" wrapText="0"/>
    </x:xf>
    <x:xf numFmtId="0" fontId="32" fillId="2" borderId="0" xfId="0" applyNumberFormat="1" applyFont="1" applyFill="1" applyBorder="1" applyAlignment="1">
      <x:alignment horizontal="left" vertical="center" wrapText="0"/>
    </x:xf>
    <x:xf numFmtId="0" fontId="32" fillId="2" borderId="1" xfId="0" applyNumberFormat="1" applyFont="1" applyFill="1" applyBorder="1" applyAlignment="1">
      <x:alignment horizontal="center" vertical="center"/>
    </x:xf>
    <x:xf numFmtId="0" fontId="32" fillId="2" borderId="1" xfId="0" applyNumberFormat="1" applyFont="1" applyFill="1" applyBorder="1" applyAlignment="1">
      <x:alignment horizontal="center" vertical="center" wrapText="0"/>
    </x:xf>
    <x:xf numFmtId="0" fontId="32" fillId="2" borderId="1" xfId="0" applyNumberFormat="1" applyFont="1" applyFill="1" applyBorder="1" applyAlignment="1">
      <x:alignment horizontal="left" vertical="center" wrapText="0"/>
    </x:xf>
    <x:xf numFmtId="0" fontId="0" fillId="5" borderId="0" xfId="0" applyNumberFormat="1" applyFont="1" applyFill="1" applyBorder="1"/>
    <x:xf numFmtId="0" fontId="39" fillId="5" borderId="0" xfId="0" applyNumberFormat="1" applyFont="1" applyFill="1" applyBorder="1"/>
    <x:xf numFmtId="0" fontId="0" fillId="5" borderId="1" xfId="0" applyNumberFormat="1" applyFont="1" applyFill="1" applyBorder="1"/>
    <x:xf numFmtId="0" fontId="39" fillId="5" borderId="1" xfId="0" applyNumberFormat="1" applyFont="1" applyFill="1" applyBorder="1"/>
    <x:xf numFmtId="229" fontId="17" fillId="15" borderId="0" xfId="0" applyNumberFormat="1" applyFont="1" applyFill="1" applyBorder="1" applyAlignment="1">
      <x:alignment horizontal="center" vertical="center"/>
    </x:xf>
    <x:xf numFmtId="229" fontId="17" fillId="15" borderId="1" xfId="0" applyNumberFormat="1" applyFont="1" applyFill="1" applyBorder="1" applyAlignment="1">
      <x:alignment horizontal="center" vertical="center"/>
    </x:xf>
    <x:xf numFmtId="229" fontId="40" fillId="15" borderId="0" xfId="0" applyNumberFormat="1" applyFont="1" applyFill="1" applyBorder="1" applyAlignment="1">
      <x:alignment horizontal="center" vertical="center"/>
    </x:xf>
    <x:xf numFmtId="229" fontId="40" fillId="15" borderId="1" xfId="0" applyNumberFormat="1" applyFont="1" applyFill="1" applyBorder="1" applyAlignment="1">
      <x:alignment horizontal="center" vertical="center"/>
    </x:xf>
    <x:xf numFmtId="229" fontId="19" fillId="15" borderId="0" xfId="0" applyNumberFormat="1" applyFont="1" applyFill="1" applyBorder="1" applyAlignment="1">
      <x:alignment horizontal="center" vertical="center"/>
    </x:xf>
    <x:xf numFmtId="229" fontId="19" fillId="15" borderId="1" xfId="0" applyNumberFormat="1" applyFont="1" applyFill="1" applyBorder="1" applyAlignment="1">
      <x:alignment horizontal="center" vertical="center"/>
    </x:xf>
    <x:xf numFmtId="229" fontId="17" fillId="16" borderId="0" xfId="0" applyNumberFormat="1" applyFont="1" applyFill="1" applyBorder="1" applyAlignment="1">
      <x:alignment horizontal="center" vertical="center"/>
    </x:xf>
    <x:xf numFmtId="229" fontId="17" fillId="16" borderId="1" xfId="0" applyNumberFormat="1" applyFont="1" applyFill="1" applyBorder="1" applyAlignment="1">
      <x:alignment horizontal="center" vertical="center"/>
    </x:xf>
    <x:xf numFmtId="229" fontId="40" fillId="16" borderId="0" xfId="0" applyNumberFormat="1" applyFont="1" applyFill="1" applyBorder="1" applyAlignment="1">
      <x:alignment horizontal="center" vertical="center"/>
    </x:xf>
    <x:xf numFmtId="229" fontId="40" fillId="16" borderId="1" xfId="0" applyNumberFormat="1" applyFont="1" applyFill="1" applyBorder="1" applyAlignment="1">
      <x:alignment horizontal="center" vertical="center"/>
    </x:xf>
    <x:xf numFmtId="229" fontId="17" fillId="17" borderId="0" xfId="0" applyNumberFormat="1" applyFont="1" applyFill="1" applyBorder="1" applyAlignment="1">
      <x:alignment horizontal="center" vertical="center"/>
    </x:xf>
    <x:xf numFmtId="229" fontId="17" fillId="17" borderId="1" xfId="0" applyNumberFormat="1" applyFont="1" applyFill="1" applyBorder="1" applyAlignment="1">
      <x:alignment horizontal="center" vertical="center"/>
    </x:xf>
    <x:xf numFmtId="229" fontId="40" fillId="17" borderId="0" xfId="0" applyNumberFormat="1" applyFont="1" applyFill="1" applyBorder="1" applyAlignment="1">
      <x:alignment horizontal="center" vertical="center"/>
    </x:xf>
    <x:xf numFmtId="229" fontId="40" fillId="17" borderId="1" xfId="0" applyNumberFormat="1" applyFont="1" applyFill="1" applyBorder="1" applyAlignment="1">
      <x:alignment horizontal="center" vertical="center"/>
    </x:xf>
    <x:xf numFmtId="229" fontId="17" fillId="3" borderId="0" xfId="0" applyNumberFormat="1" applyFont="1" applyFill="1" applyBorder="1" applyAlignment="1">
      <x:alignment horizontal="center" vertical="center"/>
    </x:xf>
    <x:xf numFmtId="229" fontId="17" fillId="3" borderId="1" xfId="0" applyNumberFormat="1" applyFont="1" applyFill="1" applyBorder="1" applyAlignment="1">
      <x:alignment horizontal="center" vertical="center"/>
    </x:xf>
    <x:xf numFmtId="229" fontId="40" fillId="3" borderId="0" xfId="0" applyNumberFormat="1" applyFont="1" applyFill="1" applyBorder="1" applyAlignment="1">
      <x:alignment horizontal="center" vertical="center"/>
    </x:xf>
    <x:xf numFmtId="229" fontId="40" fillId="3" borderId="1" xfId="0" applyNumberFormat="1" applyFont="1" applyFill="1" applyBorder="1" applyAlignment="1">
      <x:alignment horizontal="center" vertical="center"/>
    </x:xf>
    <x:xf numFmtId="0" fontId="41" fillId="3" borderId="0" xfId="0" applyNumberFormat="1" applyFont="1" applyFill="1" applyBorder="1" applyAlignment="1">
      <x:alignment vertical="center"/>
    </x:xf>
    <x:xf numFmtId="0" fontId="41" fillId="3" borderId="0" xfId="0" applyNumberFormat="1" applyFont="1" applyFill="1" applyBorder="1" applyAlignment="1">
      <x:alignment vertical="center" wrapText="0"/>
    </x:xf>
    <x:xf numFmtId="0" fontId="41" fillId="3" borderId="0" xfId="0" applyNumberFormat="1" applyFont="1" applyFill="1" applyBorder="1" applyAlignment="1">
      <x:alignment horizontal="left" vertical="center" wrapText="0"/>
    </x:xf>
    <x:xf numFmtId="0" fontId="41" fillId="3" borderId="1" xfId="0" applyNumberFormat="1" applyFont="1" applyFill="1" applyBorder="1" applyAlignment="1">
      <x:alignment vertical="center"/>
    </x:xf>
    <x:xf numFmtId="0" fontId="41" fillId="3" borderId="1" xfId="0" applyNumberFormat="1" applyFont="1" applyFill="1" applyBorder="1" applyAlignment="1">
      <x:alignment vertical="center" wrapText="0"/>
    </x:xf>
    <x:xf numFmtId="0" fontId="41" fillId="3" borderId="1" xfId="0" applyNumberFormat="1" applyFont="1" applyFill="1" applyBorder="1" applyAlignment="1">
      <x:alignment horizontal="left" vertical="center" wrapText="0"/>
    </x:xf>
    <x:xf numFmtId="0" fontId="41" fillId="5" borderId="0" xfId="0" applyNumberFormat="1" applyFont="1" applyFill="1" applyBorder="1" applyAlignment="1">
      <x:alignment horizontal="left" vertical="center" wrapText="0"/>
    </x:xf>
    <x:xf numFmtId="0" fontId="41" fillId="5" borderId="1" xfId="0" applyNumberFormat="1" applyFont="1" applyFill="1" applyBorder="1" applyAlignment="1">
      <x:alignment horizontal="left" vertical="center" wrapText="0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horizontal="left" wrapText="1"/>
    </x:xf>
    <x:xf numFmtId="0" fontId="11" fillId="0" borderId="0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2" fillId="0" borderId="0" xfId="0" applyNumberFormat="1" applyFont="1" applyFill="1" applyBorder="1"/>
    <x:xf numFmtId="0" fontId="42" fillId="0" borderId="0" xfId="0" applyNumberFormat="1" applyFont="1" applyFill="1" applyBorder="1" applyAlignment="1">
      <x:alignment wrapText="1"/>
    </x:xf>
    <x:xf numFmtId="0" fontId="42" fillId="0" borderId="0" xfId="0" applyNumberFormat="1" applyFont="1" applyFill="1" applyBorder="1" applyAlignment="1">
      <x:alignment horizontal="left" wrapText="1"/>
    </x:xf>
    <x:xf numFmtId="0" fontId="42" fillId="0" borderId="0" xfId="0" applyNumberFormat="1" applyFont="1" applyFill="1" applyBorder="1" applyAlignment="1">
      <x:alignment horizontal="left" vertical="center" wrapText="1"/>
    </x:xf>
    <x:xf numFmtId="0" fontId="42" fillId="0" borderId="1" xfId="0" applyNumberFormat="1" applyFont="1" applyFill="1" applyBorder="1"/>
    <x:xf numFmtId="0" fontId="42" fillId="0" borderId="1" xfId="0" applyNumberFormat="1" applyFont="1" applyFill="1" applyBorder="1" applyAlignment="1">
      <x:alignment wrapText="1"/>
    </x:xf>
    <x:xf numFmtId="0" fontId="42" fillId="0" borderId="1" xfId="0" applyNumberFormat="1" applyFont="1" applyFill="1" applyBorder="1" applyAlignment="1">
      <x:alignment horizontal="left" wrapText="1"/>
    </x:xf>
    <x:xf numFmtId="0" fontId="42" fillId="0" borderId="1" xfId="0" applyNumberFormat="1" applyFont="1" applyFill="1" applyBorder="1" applyAlignment="1">
      <x:alignment horizontal="left" vertical="center" wrapText="1"/>
    </x:xf>
    <x:xf numFmtId="0" fontId="42" fillId="21" borderId="0" xfId="0" applyNumberFormat="1" applyFont="1" applyFill="1" applyBorder="1" applyAlignment="1">
      <x:alignment horizontal="left" vertical="center" wrapText="1"/>
    </x:xf>
    <x:xf numFmtId="0" fontId="42" fillId="21" borderId="1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horizontal="left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horizontal="left" wrapText="1"/>
    </x:xf>
    <x:xf numFmtId="0" fontId="5" fillId="0" borderId="1" xfId="0" applyNumberFormat="1" applyFont="1" applyFill="1" applyBorder="1" applyAlignment="1">
      <x:alignment horizontal="left" vertical="center" wrapText="1"/>
    </x:xf>
    <x:xf numFmtId="0" fontId="31" fillId="0" borderId="0" xfId="0" applyNumberFormat="1" applyFont="1" applyFill="1" applyBorder="1"/>
    <x:xf numFmtId="0" fontId="31" fillId="0" borderId="0" xfId="0" applyNumberFormat="1" applyFont="1" applyFill="1" applyBorder="1" applyAlignment="1">
      <x:alignment wrapText="0"/>
    </x:xf>
    <x:xf numFmtId="0" fontId="31" fillId="0" borderId="0" xfId="0" applyNumberFormat="1" applyFont="1" applyFill="1" applyBorder="1" applyAlignment="1">
      <x:alignment horizontal="left" wrapText="0"/>
    </x:xf>
    <x:xf numFmtId="0" fontId="31" fillId="0" borderId="0" xfId="0" applyNumberFormat="1" applyFont="1" applyFill="1" applyBorder="1" applyAlignment="1">
      <x:alignment horizontal="left" vertical="center" wrapText="0"/>
    </x:xf>
    <x:xf numFmtId="0" fontId="31" fillId="0" borderId="1" xfId="0" applyNumberFormat="1" applyFont="1" applyFill="1" applyBorder="1"/>
    <x:xf numFmtId="0" fontId="31" fillId="0" borderId="1" xfId="0" applyNumberFormat="1" applyFont="1" applyFill="1" applyBorder="1" applyAlignment="1">
      <x:alignment wrapText="0"/>
    </x:xf>
    <x:xf numFmtId="0" fontId="31" fillId="0" borderId="1" xfId="0" applyNumberFormat="1" applyFont="1" applyFill="1" applyBorder="1" applyAlignment="1">
      <x:alignment horizontal="left" wrapText="0"/>
    </x:xf>
    <x:xf numFmtId="0" fontId="31" fillId="0" borderId="1" xfId="0" applyNumberFormat="1" applyFont="1" applyFill="1" applyBorder="1" applyAlignment="1">
      <x:alignment horizontal="left" vertical="center" wrapText="0"/>
    </x:xf>
    <x:xf numFmtId="0" fontId="43" fillId="0" borderId="0" xfId="0" applyNumberFormat="1" applyFont="1" applyFill="1" applyBorder="1"/>
    <x:xf numFmtId="0" fontId="43" fillId="0" borderId="1" xfId="0" applyNumberFormat="1" applyFont="1" applyFill="1" applyBorder="1"/>
    <x:xf numFmtId="0" fontId="44" fillId="0" borderId="0" xfId="0" applyNumberFormat="1" applyFont="1" applyFill="1" applyBorder="1"/>
    <x:xf numFmtId="0" fontId="44" fillId="0" borderId="0" xfId="0" applyNumberFormat="1" applyFont="1" applyFill="1" applyBorder="1" applyAlignment="1">
      <x:alignment wrapText="1"/>
    </x:xf>
    <x:xf numFmtId="0" fontId="44" fillId="0" borderId="0" xfId="0" applyNumberFormat="1" applyFont="1" applyFill="1" applyBorder="1" applyAlignment="1">
      <x:alignment horizontal="left" wrapText="1"/>
    </x:xf>
    <x:xf numFmtId="0" fontId="44" fillId="0" borderId="0" xfId="0" applyNumberFormat="1" applyFont="1" applyFill="1" applyBorder="1" applyAlignment="1">
      <x:alignment horizontal="left" vertical="center" wrapText="1"/>
    </x:xf>
    <x:xf numFmtId="0" fontId="44" fillId="0" borderId="1" xfId="0" applyNumberFormat="1" applyFont="1" applyFill="1" applyBorder="1"/>
    <x:xf numFmtId="0" fontId="44" fillId="0" borderId="1" xfId="0" applyNumberFormat="1" applyFont="1" applyFill="1" applyBorder="1" applyAlignment="1">
      <x:alignment wrapText="1"/>
    </x:xf>
    <x:xf numFmtId="0" fontId="44" fillId="0" borderId="1" xfId="0" applyNumberFormat="1" applyFont="1" applyFill="1" applyBorder="1" applyAlignment="1">
      <x:alignment horizontal="left" wrapText="1"/>
    </x:xf>
    <x:xf numFmtId="0" fontId="44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0"/>
    </x:xf>
    <x:xf numFmtId="0" fontId="12" fillId="0" borderId="0" xfId="0" applyNumberFormat="1" applyFont="1" applyFill="1" applyBorder="1" applyAlignment="1">
      <x:alignment horizontal="left" wrapText="0"/>
    </x:xf>
    <x:xf numFmtId="0" fontId="12" fillId="0" borderId="0" xfId="0" applyNumberFormat="1" applyFont="1" applyFill="1" applyBorder="1" applyAlignment="1">
      <x:alignment horizontal="left" vertical="center" wrapText="0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0"/>
    </x:xf>
    <x:xf numFmtId="0" fontId="12" fillId="0" borderId="1" xfId="0" applyNumberFormat="1" applyFont="1" applyFill="1" applyBorder="1" applyAlignment="1">
      <x:alignment horizontal="left" wrapText="0"/>
    </x:xf>
    <x:xf numFmtId="0" fontId="12" fillId="0" borderId="1" xfId="0" applyNumberFormat="1" applyFont="1" applyFill="1" applyBorder="1" applyAlignment="1">
      <x:alignment horizontal="left" vertical="center" wrapText="0"/>
    </x:xf>
    <x:xf numFmtId="0" fontId="32" fillId="0" borderId="0" xfId="0" applyNumberFormat="1" applyFont="1" applyFill="1" applyBorder="1"/>
    <x:xf numFmtId="0" fontId="32" fillId="0" borderId="0" xfId="0" applyNumberFormat="1" applyFont="1" applyFill="1" applyBorder="1" applyAlignment="1">
      <x:alignment wrapText="1"/>
    </x:xf>
    <x:xf numFmtId="0" fontId="32" fillId="0" borderId="0" xfId="0" applyNumberFormat="1" applyFont="1" applyFill="1" applyBorder="1" applyAlignment="1">
      <x:alignment horizontal="left" wrapText="1"/>
    </x:xf>
    <x:xf numFmtId="0" fontId="32" fillId="0" borderId="0" xfId="0" applyNumberFormat="1" applyFont="1" applyFill="1" applyBorder="1" applyAlignment="1">
      <x:alignment horizontal="left" vertical="center" wrapText="1"/>
    </x:xf>
    <x:xf numFmtId="0" fontId="32" fillId="0" borderId="1" xfId="0" applyNumberFormat="1" applyFont="1" applyFill="1" applyBorder="1"/>
    <x:xf numFmtId="0" fontId="32" fillId="0" borderId="1" xfId="0" applyNumberFormat="1" applyFont="1" applyFill="1" applyBorder="1" applyAlignment="1">
      <x:alignment wrapText="1"/>
    </x:xf>
    <x:xf numFmtId="0" fontId="32" fillId="0" borderId="1" xfId="0" applyNumberFormat="1" applyFont="1" applyFill="1" applyBorder="1" applyAlignment="1">
      <x:alignment horizontal="left" wrapText="1"/>
    </x:xf>
    <x:xf numFmtId="0" fontId="32" fillId="0" borderId="1" xfId="0" applyNumberFormat="1" applyFont="1" applyFill="1" applyBorder="1" applyAlignment="1">
      <x:alignment horizontal="left" vertical="center" wrapText="1"/>
    </x:xf>
    <x:xf numFmtId="0" fontId="45" fillId="3" borderId="0" xfId="0" applyNumberFormat="1" applyFont="1" applyFill="1" applyBorder="1" applyAlignment="1">
      <x:alignment vertical="center"/>
    </x:xf>
    <x:xf numFmtId="0" fontId="45" fillId="0" borderId="0" xfId="0" applyNumberFormat="1" applyFont="1" applyFill="1" applyBorder="1"/>
    <x:xf numFmtId="230" fontId="45" fillId="3" borderId="0" xfId="0" applyNumberFormat="1" applyFont="1" applyFill="1" applyBorder="1" applyAlignment="1">
      <x:alignment vertical="center"/>
    </x:xf>
    <x:xf numFmtId="230" fontId="45" fillId="0" borderId="0" xfId="0" applyNumberFormat="1" applyFont="1" applyFill="1" applyBorder="1"/>
    <x:xf numFmtId="230" fontId="45" fillId="3" borderId="0" xfId="0" applyNumberFormat="1" applyFont="1" applyFill="1" applyBorder="1" applyAlignment="1">
      <x:alignment vertical="center" wrapText="0"/>
    </x:xf>
    <x:xf numFmtId="230" fontId="45" fillId="0" borderId="0" xfId="0" applyNumberFormat="1" applyFont="1" applyFill="1" applyBorder="1" applyAlignment="1">
      <x:alignment wrapText="0"/>
    </x:xf>
    <x:xf numFmtId="0" fontId="45" fillId="3" borderId="1" xfId="0" applyNumberFormat="1" applyFont="1" applyFill="1" applyBorder="1" applyAlignment="1">
      <x:alignment vertical="center"/>
    </x:xf>
    <x:xf numFmtId="0" fontId="45" fillId="0" borderId="1" xfId="0" applyNumberFormat="1" applyFont="1" applyFill="1" applyBorder="1"/>
    <x:xf numFmtId="230" fontId="45" fillId="3" borderId="1" xfId="0" applyNumberFormat="1" applyFont="1" applyFill="1" applyBorder="1" applyAlignment="1">
      <x:alignment vertical="center"/>
    </x:xf>
    <x:xf numFmtId="230" fontId="45" fillId="0" borderId="1" xfId="0" applyNumberFormat="1" applyFont="1" applyFill="1" applyBorder="1"/>
    <x:xf numFmtId="230" fontId="45" fillId="3" borderId="1" xfId="0" applyNumberFormat="1" applyFont="1" applyFill="1" applyBorder="1" applyAlignment="1">
      <x:alignment vertical="center" wrapText="0"/>
    </x:xf>
    <x:xf numFmtId="230" fontId="45" fillId="0" borderId="1" xfId="0" applyNumberFormat="1" applyFont="1" applyFill="1" applyBorder="1" applyAlignment="1">
      <x:alignment wrapText="0"/>
    </x:xf>
    <x:xf numFmtId="0" fontId="8" fillId="5" borderId="0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horizontal="left" wrapText="1"/>
    </x:xf>
    <x:xf numFmtId="0" fontId="12" fillId="0" borderId="0" xfId="0" applyNumberFormat="1" applyFont="1" applyFill="1" applyBorder="1" applyAlignment="1">
      <x:alignment horizontal="left" vertical="center" wrapText="1"/>
    </x:xf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horizontal="left" wrapText="1"/>
    </x:xf>
    <x:xf numFmtId="0" fontId="12" fillId="0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75">
    <x:dxf>
      <x:font>
        <x:color rgb="FFA56300"/>
      </x:font>
      <x:fill>
        <x:patternFill patternType="solid">
          <x:bgColor rgb="FFFFF0CF"/>
        </x:patternFill>
      </x:fill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sz val="7"/>
        <x:color rgb="FFFFFFFF"/>
      </x:font>
      <x:numFmt numFmtId="223" formatCode="&quot;1&quot;"/>
      <x:fill>
        <x:patternFill patternType="solid">
          <x:bgColor rgb="FFE63946"/>
        </x:patternFill>
      </x:fill>
    </x:dxf>
    <x:dxf>
      <x:font>
        <x:b/>
        <x:sz val="7"/>
        <x:color rgb="FFFFFFFF"/>
      </x:font>
      <x:numFmt numFmtId="224" formatCode="&quot;2&quot;"/>
      <x:fill>
        <x:patternFill patternType="solid">
          <x:bgColor rgb="FF267DFF"/>
        </x:patternFill>
      </x:fill>
    </x:dxf>
    <x:dxf>
      <x:font>
        <x:b/>
        <x:sz val="7"/>
        <x:color rgb="FF183247"/>
      </x:font>
      <x:numFmt numFmtId="225" formatCode="&quot;3&quot;"/>
      <x:fill>
        <x:patternFill patternType="solid">
          <x:bgColor rgb="FFF5CE32"/>
        </x:patternFill>
      </x:fill>
    </x:dxf>
    <x:dxf>
      <x:font>
        <x:b/>
        <x:sz val="7"/>
        <x:color rgb="FFFFFFFF"/>
      </x:font>
      <x:numFmt numFmtId="226" formatCode="&quot;4&quot;"/>
      <x:fill>
        <x:patternFill patternType="solid">
          <x:bgColor rgb="FF9859EB"/>
        </x:patternFill>
      </x:fill>
    </x:dxf>
    <x:dxf>
      <x:font>
        <x:b/>
        <x:sz val="7"/>
        <x:color rgb="FFFFFFFF"/>
      </x:font>
      <x:numFmt numFmtId="227" formatCode="&quot;5&quot;"/>
      <x:fill>
        <x:patternFill patternType="solid">
          <x:bgColor rgb="FFFF7B2F"/>
        </x:patternFill>
      </x:fill>
    </x:dxf>
    <x:dxf>
      <x:font>
        <x:b/>
        <x:sz val="7"/>
        <x:color rgb="FFFFFFFF"/>
      </x:font>
      <x:numFmt numFmtId="228" formatCode="&quot;6&quot;"/>
      <x:fill>
        <x:patternFill patternType="solid">
          <x:bgColor rgb="FF16BFA6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E63946"/>
        </x:patternFill>
      </x:fill>
    </x:dxf>
    <x:dxf>
      <x:numFmt numFmtId="204" formatCode=";;;"/>
      <x:fill>
        <x:patternFill patternType="solid">
          <x:bgColor rgb="FF267DFF"/>
        </x:patternFill>
      </x:fill>
    </x:dxf>
    <x:dxf>
      <x:numFmt numFmtId="204" formatCode=";;;"/>
      <x:fill>
        <x:patternFill patternType="solid">
          <x:bgColor rgb="FFF5CE32"/>
        </x:patternFill>
      </x:fill>
    </x:dxf>
    <x:dxf>
      <x:numFmt numFmtId="204" formatCode=";;;"/>
      <x:fill>
        <x:patternFill patternType="solid">
          <x:bgColor rgb="FF9859EB"/>
        </x:patternFill>
      </x:fill>
    </x:dxf>
    <x:dxf>
      <x:numFmt numFmtId="204" formatCode=";;;"/>
      <x:fill>
        <x:patternFill patternType="solid">
          <x:bgColor rgb="FFFF7B2F"/>
        </x:patternFill>
      </x:fill>
    </x:dxf>
    <x:dxf>
      <x:numFmt numFmtId="204" formatCode=";;;"/>
      <x:fill>
        <x:patternFill patternType="solid">
          <x:bgColor rgb="FF16BFA6"/>
        </x:patternFill>
      </x:fill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</x:dxf>
    <x:dxf>
      <x:font>
        <x:b/>
        <x:color rgb="FF267DFF"/>
      </x:font>
    </x:dxf>
    <x:dxf>
      <x:font>
        <x:b/>
        <x:color rgb="FFF5CE32"/>
      </x:font>
    </x:dxf>
    <x:dxf>
      <x:font>
        <x:b/>
        <x:color rgb="FF9859EB"/>
      </x:font>
    </x:dxf>
    <x:dxf>
      <x:font>
        <x:b/>
        <x:color rgb="FFFF7B2F"/>
      </x:font>
    </x:dxf>
    <x:dxf>
      <x:font>
        <x:b/>
        <x:color rgb="FF16BFA6"/>
      </x:font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font>
        <x:b/>
        <x:color rgb="FFE63946"/>
      </x:font>
      <x:fill>
        <x:patternFill patternType="solid">
          <x:bgColor rgb="FFFFFFFF"/>
        </x:patternFill>
      </x:fill>
    </x:dxf>
    <x:dxf>
      <x:font>
        <x:b/>
        <x:color rgb="FF267DFF"/>
      </x:font>
      <x:fill>
        <x:patternFill patternType="solid">
          <x:bgColor rgb="FFFFFFFF"/>
        </x:patternFill>
      </x:fill>
    </x:dxf>
    <x:dxf>
      <x:font>
        <x:b/>
        <x:color rgb="FFF5CE32"/>
      </x:font>
      <x:fill>
        <x:patternFill patternType="solid">
          <x:bgColor rgb="FFFFFFFF"/>
        </x:patternFill>
      </x:fill>
    </x:dxf>
    <x:dxf>
      <x:font>
        <x:b/>
        <x:color rgb="FF9859EB"/>
      </x:font>
      <x:fill>
        <x:patternFill patternType="solid">
          <x:bgColor rgb="FFFFFFFF"/>
        </x:patternFill>
      </x:fill>
    </x:dxf>
    <x:dxf>
      <x:font>
        <x:b/>
        <x:color rgb="FFFF7B2F"/>
      </x:font>
      <x:fill>
        <x:patternFill patternType="solid">
          <x:bgColor rgb="FFFFFFFF"/>
        </x:patternFill>
      </x:fill>
    </x:dxf>
    <x:dxf>
      <x:font>
        <x:b/>
        <x:color rgb="FF16BFA6"/>
      </x:font>
      <x:fill>
        <x:patternFill patternType="solid">
          <x:bgColor rgb="FFFFFFFF"/>
        </x:patternFill>
      </x:fill>
    </x:dxf>
    <x:dxf>
      <x:numFmt numFmtId="204" formatCode=";;;"/>
      <x:fill>
        <x:patternFill patternType="solid">
          <x:bgColor rgb="FFE63946"/>
        </x:patternFill>
      </x:fill>
    </x:dxf>
    <x:dxf>
      <x:numFmt numFmtId="204" formatCode=";;;"/>
      <x:fill>
        <x:patternFill patternType="solid">
          <x:bgColor rgb="FF267DFF"/>
        </x:patternFill>
      </x:fill>
    </x:dxf>
    <x:dxf>
      <x:numFmt numFmtId="204" formatCode=";;;"/>
      <x:fill>
        <x:patternFill patternType="solid">
          <x:bgColor rgb="FFF5CE32"/>
        </x:patternFill>
      </x:fill>
    </x:dxf>
    <x:dxf>
      <x:numFmt numFmtId="204" formatCode=";;;"/>
      <x:fill>
        <x:patternFill patternType="solid">
          <x:bgColor rgb="FF9859EB"/>
        </x:patternFill>
      </x:fill>
    </x:dxf>
    <x:dxf>
      <x:numFmt numFmtId="204" formatCode=";;;"/>
      <x:fill>
        <x:patternFill patternType="solid">
          <x:bgColor rgb="FFFF7B2F"/>
        </x:patternFill>
      </x:fill>
    </x:dxf>
    <x:dxf>
      <x:numFmt numFmtId="204" formatCode=";;;"/>
      <x:fill>
        <x:patternFill patternType="solid">
          <x:bgColor rgb="FF16BFA6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numFmt numFmtId="204" formatCode=";;;"/>
      <x:fill>
        <x:patternFill patternType="solid">
          <x:bgColor rgb="FF18242D"/>
        </x:patternFill>
      </x:fill>
    </x:dxf>
    <x:dxf>
      <x:font>
        <x:b/>
        <x:sz val="7"/>
        <x:color rgb="FFFFFFFF"/>
      </x:font>
      <x:numFmt numFmtId="223" formatCode="&quot;1&quot;"/>
      <x:fill>
        <x:patternFill patternType="solid">
          <x:bgColor rgb="FFE63946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b/>
        <x:sz val="7"/>
        <x:color rgb="FFFFFFFF"/>
      </x:font>
      <x:numFmt numFmtId="224" formatCode="&quot;2&quot;"/>
      <x:fill>
        <x:patternFill patternType="solid">
          <x:bgColor rgb="FF267DFF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b/>
        <x:sz val="7"/>
        <x:color rgb="FF183247"/>
      </x:font>
      <x:numFmt numFmtId="225" formatCode="&quot;3&quot;"/>
      <x:fill>
        <x:patternFill patternType="solid">
          <x:bgColor rgb="FFF5CE32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b/>
        <x:sz val="7"/>
        <x:color rgb="FFFFFFFF"/>
      </x:font>
      <x:numFmt numFmtId="226" formatCode="&quot;4&quot;"/>
      <x:fill>
        <x:patternFill patternType="solid">
          <x:bgColor rgb="FF9859EB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b/>
        <x:sz val="7"/>
        <x:color rgb="FFFFFFFF"/>
      </x:font>
      <x:numFmt numFmtId="227" formatCode="&quot;5&quot;"/>
      <x:fill>
        <x:patternFill patternType="solid">
          <x:bgColor rgb="FFFF7B2F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b/>
        <x:sz val="7"/>
        <x:color rgb="FFFFFFFF"/>
      </x:font>
      <x:numFmt numFmtId="228" formatCode="&quot;6&quot;"/>
      <x:fill>
        <x:patternFill patternType="solid">
          <x:bgColor rgb="FF16BFA6"/>
        </x:patternFill>
      </x:fill>
    </x:dxf>
    <x:dxf>
      <x:numFmt numFmtId="204" formatCode=";;;"/>
      <x:fill>
        <x:patternFill patternType="solid">
          <x:bgColor rgb="FFFFEB70"/>
        </x:patternFill>
      </x:fill>
    </x:dxf>
    <x:dxf>
      <x:font>
        <x:color rgb="FFE63946"/>
      </x:font>
      <x:fill>
        <x:patternFill patternType="solid">
          <x:bgColor rgb="FFE63946"/>
        </x:patternFill>
      </x:fill>
    </x:dxf>
    <x:dxf>
      <x:font>
        <x:color rgb="FF267DFF"/>
      </x:font>
      <x:fill>
        <x:patternFill patternType="solid">
          <x:bgColor rgb="FF267DFF"/>
        </x:patternFill>
      </x:fill>
    </x:dxf>
    <x:dxf>
      <x:font>
        <x:color rgb="FFF5CE32"/>
      </x:font>
      <x:fill>
        <x:patternFill patternType="solid">
          <x:bgColor rgb="FFF5CE32"/>
        </x:patternFill>
      </x:fill>
    </x:dxf>
    <x:dxf>
      <x:font>
        <x:color rgb="FF9859EB"/>
      </x:font>
      <x:fill>
        <x:patternFill patternType="solid">
          <x:bgColor rgb="FF9859EB"/>
        </x:patternFill>
      </x:fill>
    </x:dxf>
    <x:dxf>
      <x:font>
        <x:color rgb="FFFF7B2F"/>
      </x:font>
      <x:fill>
        <x:patternFill patternType="solid">
          <x:bgColor rgb="FFFF7B2F"/>
        </x:patternFill>
      </x:fill>
    </x:dxf>
    <x:dxf>
      <x:font>
        <x:color rgb="FF16BFA6"/>
      </x:font>
      <x:fill>
        <x:patternFill patternType="solid">
          <x:bgColor rgb="FF16BFA6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color rgb="FF18242D"/>
      </x:font>
      <x:fill>
        <x:patternFill patternType="solid">
          <x:bgColor rgb="FF18242D"/>
        </x:patternFill>
      </x:fill>
    </x:dxf>
    <x:dxf>
      <x:font>
        <x:b/>
        <x:color rgb="FFFFFFFF"/>
      </x:font>
      <x:fill>
        <x:patternFill patternType="solid">
          <x:bgColor rgb="FFE63946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  <x:dxf>
      <x:font>
        <x:b/>
        <x:color rgb="FFFFFFFF"/>
      </x:font>
      <x:fill>
        <x:patternFill patternType="solid">
          <x:bgColor rgb="FF267DFF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  <x:dxf>
      <x:font>
        <x:b/>
        <x:color rgb="FF183247"/>
      </x:font>
      <x:fill>
        <x:patternFill patternType="solid">
          <x:bgColor rgb="FFF5CE32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  <x:dxf>
      <x:font>
        <x:b/>
        <x:color rgb="FFFFFFFF"/>
      </x:font>
      <x:fill>
        <x:patternFill patternType="solid">
          <x:bgColor rgb="FF9859EB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  <x:dxf>
      <x:font>
        <x:b/>
        <x:color rgb="FFFFFFFF"/>
      </x:font>
      <x:fill>
        <x:patternFill patternType="solid">
          <x:bgColor rgb="FFFF7B2F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  <x:dxf>
      <x:font>
        <x:b/>
        <x:color rgb="FFFFFFFF"/>
      </x:font>
      <x:fill>
        <x:patternFill patternType="solid">
          <x:bgColor rgb="FF16BFA6"/>
        </x:patternFill>
      </x:fill>
    </x:dxf>
    <x:dxf>
      <x:font>
        <x:color rgb="FFFFEB70"/>
      </x:font>
      <x:fill>
        <x:patternFill patternType="solid">
          <x:bgColor rgb="FFFFEB7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f9ed696824e43" /><Relationship Type="http://schemas.openxmlformats.org/officeDocument/2006/relationships/theme" Target="/xl/theme/theme1.xml" Id="R410bea5cb9e14caf" /><Relationship Type="http://schemas.openxmlformats.org/officeDocument/2006/relationships/sharedStrings" Target="/xl/sharedStrings.xml" Id="R40f9bacad4bb43e6" /><Relationship Type="http://schemas.openxmlformats.org/officeDocument/2006/relationships/worksheet" Target="/xl/worksheets/sheet1.xml" Id="R7a02d167638543f1" /><Relationship Type="http://schemas.openxmlformats.org/officeDocument/2006/relationships/worksheet" Target="/xl/worksheets/sheet2.xml" Id="R7fe267a44e5e4b02" /><Relationship Type="http://schemas.openxmlformats.org/officeDocument/2006/relationships/worksheet" Target="/xl/worksheets/sheet3.xml" Id="R650ecc1a178b4b63" /><Relationship Type="http://schemas.openxmlformats.org/officeDocument/2006/relationships/worksheet" Target="/xl/worksheets/sheet4.xml" Id="R30e0aaea7cb54a7c" /><Relationship Type="http://schemas.openxmlformats.org/officeDocument/2006/relationships/worksheet" Target="/xl/worksheets/sheet5.xml" Id="Ra9d31d0954144526" /><Relationship Type="http://schemas.openxmlformats.org/officeDocument/2006/relationships/worksheet" Target="/xl/worksheets/sheet6.xml" Id="Ra43836edd8a84ce7" /><Relationship Type="http://schemas.openxmlformats.org/officeDocument/2006/relationships/worksheet" Target="/xl/worksheets/sheet7.xml" Id="Rf475d850efb44b6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a5b3ea412454ec6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bar"/>
        <c:varyColors val="0"/>
        <c:ser>
          <c:idx val="0"/>
          <c:order val="0"/>
          <c:tx>
            <c:v>完成率</c:v>
          </c:tx>
          <c:cat>
            <c:strRef>
              <c:f>'Live'!$B$6:$B$11</c:f>
              <c:strCache>
                <c:ptCount val="0"/>
              </c:strCache>
            </c:strRef>
          </c:cat>
          <c:val>
            <c:numRef>
              <c:f>'Live'!$G$6:$G$11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13</xdr:row>
      <xdr:rowOff>0</xdr:rowOff>
    </xdr:from>
    <xdr:to>
      <xdr:col>21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a5b3ea412454ec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4" name="LiveTelemetry" displayName="LiveTelemetry" ref="A5:W11" headerRowCount="1" totalsRowCount="0" totalsRowShown="0">
  <x:tableColumns count="23">
    <x:tableColumn id="1" name="编号"/>
    <x:tableColumn id="2" name="车手"/>
    <x:tableColumn id="3" name="车队"/>
    <x:tableColumn id="4" name="累计格数"/>
    <x:tableColumn id="5" name="完成圈数"/>
    <x:tableColumn id="6" name="当前圈"/>
    <x:tableColumn id="7" name="完成率"/>
    <x:tableColumn id="8" name="路径序号"/>
    <x:tableColumn id="9" name="地图 X"/>
    <x:tableColumn id="10" name="地图 Y"/>
    <x:tableColumn id="11" name="dx"/>
    <x:tableColumn id="12" name="dy"/>
    <x:tableColumn id="13" name="车道偏移"/>
    <x:tableColumn id="14" name="渲染列号"/>
    <x:tableColumn id="15" name="渲染行号"/>
    <x:tableColumn id="16" name="比赛状态"/>
    <x:tableColumn id="17" name="完赛帧"/>
    <x:tableColumn id="18" name="排序积分"/>
    <x:tableColumn id="19" name="名次"/>
    <x:tableColumn id="20" name="落后距离 m"/>
    <x:tableColumn id="21" name="速度 km/h"/>
    <x:tableColumn id="22" name="状态说明"/>
    <x:tableColumn id="23" name="配色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DriverInputs" displayName="DriverInputs" ref="A5:R11" headerRowCount="1" totalsRowCount="0" totalsRowShown="0">
  <x:tableColumns count="18">
    <x:tableColumn id="1" name="编号"/>
    <x:tableColumn id="2" name="车手"/>
    <x:tableColumn id="3" name="车队"/>
    <x:tableColumn id="4" name="配色 HEX"/>
    <x:tableColumn id="5" name="基础速度&#10;格/帧"/>
    <x:tableColumn id="6" name="速度波动"/>
    <x:tableColumn id="7" name="相位"/>
    <x:tableColumn id="8" name="发车延迟&#10;帧"/>
    <x:tableColumn id="9" name="氮气起始&#10;帧"/>
    <x:tableColumn id="10" name="氮气时长&#10;帧"/>
    <x:tableColumn id="11" name="氮气倍率"/>
    <x:tableColumn id="12" name="进站起始&#10;帧"/>
    <x:tableColumn id="13" name="进站时长&#10;帧"/>
    <x:tableColumn id="14" name="进站倍率"/>
    <x:tableColumn id="15" name="车道偏移"/>
    <x:tableColumn id="16" name="发车格位&#10;落后格数"/>
    <x:tableColumn id="17" name="完赛帧"/>
    <x:tableColumn id="18" name="完赛用时&#10;秒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aceFrames" displayName="RaceFrames" ref="A5:T606" headerRowCount="1" totalsRowCount="0" totalsRowShown="0">
  <x:tableColumns count="20">
    <x:tableColumn id="1" name="帧"/>
    <x:tableColumn id="2" name="模拟时间 s"/>
    <x:tableColumn id="3" name="01 累计格数"/>
    <x:tableColumn id="4" name="02 累计格数"/>
    <x:tableColumn id="5" name="03 累计格数"/>
    <x:tableColumn id="6" name="04 累计格数"/>
    <x:tableColumn id="7" name="05 累计格数"/>
    <x:tableColumn id="8" name="06 累计格数"/>
    <x:tableColumn id="9" name="01 速度格/帧"/>
    <x:tableColumn id="10" name="02 速度格/帧"/>
    <x:tableColumn id="11" name="03 速度格/帧"/>
    <x:tableColumn id="12" name="04 速度格/帧"/>
    <x:tableColumn id="13" name="05 速度格/帧"/>
    <x:tableColumn id="14" name="06 速度格/帧"/>
    <x:tableColumn id="15" name="01 已完成圈"/>
    <x:tableColumn id="16" name="02 已完成圈"/>
    <x:tableColumn id="17" name="03 已完成圈"/>
    <x:tableColumn id="18" name="04 已完成圈"/>
    <x:tableColumn id="19" name="05 已完成圈"/>
    <x:tableColumn id="20" name="06 已完成圈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2" name="CircuitCoordinates" displayName="CircuitCoordinates" ref="A5:L315" headerRowCount="1" totalsRowCount="0" totalsRowShown="0">
  <x:tableColumns count="12">
    <x:tableColumn id="1" name="路径序号"/>
    <x:tableColumn id="2" name="地图 X"/>
    <x:tableColumn id="3" name="地图 Y"/>
    <x:tableColumn id="4" name="方向 dx"/>
    <x:tableColumn id="5" name="方向 dy"/>
    <x:tableColumn id="6" name="弯道区"/>
    <x:tableColumn id="7" name="速度系数"/>
    <x:tableColumn id="8" name="赛段"/>
    <x:tableColumn id="9" name="底图列号"/>
    <x:tableColumn id="10" name="底图行号"/>
    <x:tableColumn id="11" name="单圈距离 m"/>
    <x:tableColumn id="12" name="方向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7bb01b6d2d54784" /><Relationship Type="http://schemas.openxmlformats.org/officeDocument/2006/relationships/table" Target="/xl/tables/table1.xml" Id="Rca31dc5b33f346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e579e0c85d347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446e828f42744b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945d637c0414df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.25" hidden="0" customWidth="1"/>
    <x:col min="2" max="2" width="1.25" hidden="0" customWidth="1"/>
    <x:col min="3" max="3" width="1.25" hidden="0" customWidth="1"/>
    <x:col min="4" max="4" width="1.25" hidden="0" customWidth="1"/>
    <x:col min="5" max="5" width="1.25" hidden="0" customWidth="1"/>
    <x:col min="6" max="6" width="1.25" hidden="0" customWidth="1"/>
    <x:col min="7" max="7" width="1.25" hidden="0" customWidth="1"/>
    <x:col min="8" max="8" width="1.25" hidden="0" customWidth="1"/>
    <x:col min="9" max="9" width="1.25" hidden="0" customWidth="1"/>
    <x:col min="10" max="10" width="1.25" hidden="0" customWidth="1"/>
    <x:col min="11" max="11" width="1.25" hidden="0" customWidth="1"/>
    <x:col min="12" max="12" width="1.25" hidden="0" customWidth="1"/>
    <x:col min="13" max="13" width="1.25" hidden="0" customWidth="1"/>
    <x:col min="14" max="14" width="1.25" hidden="0" customWidth="1"/>
    <x:col min="15" max="15" width="1.25" hidden="0" customWidth="1"/>
    <x:col min="16" max="16" width="1.25" hidden="0" customWidth="1"/>
    <x:col min="17" max="17" width="1.25" hidden="0" customWidth="1"/>
    <x:col min="18" max="18" width="1.25" hidden="0" customWidth="1"/>
    <x:col min="19" max="19" width="1.25" hidden="0" customWidth="1"/>
    <x:col min="20" max="20" width="1.25" hidden="0" customWidth="1"/>
    <x:col min="21" max="21" width="1.25" hidden="0" customWidth="1"/>
    <x:col min="22" max="22" width="1.25" hidden="0" customWidth="1"/>
    <x:col min="23" max="23" width="1.25" hidden="0" customWidth="1"/>
    <x:col min="24" max="24" width="1.25" hidden="0" customWidth="1"/>
    <x:col min="25" max="25" width="1.25" hidden="0" customWidth="1"/>
    <x:col min="26" max="26" width="1.25" hidden="0" customWidth="1"/>
    <x:col min="27" max="27" width="1.25" hidden="0" customWidth="1"/>
    <x:col min="28" max="28" width="1.25" hidden="0" customWidth="1"/>
    <x:col min="29" max="29" width="1.25" hidden="0" customWidth="1"/>
    <x:col min="30" max="30" width="1.25" hidden="0" customWidth="1"/>
    <x:col min="31" max="31" width="1.25" hidden="0" customWidth="1"/>
    <x:col min="32" max="32" width="1.25" hidden="0" customWidth="1"/>
    <x:col min="33" max="33" width="1.25" hidden="0" customWidth="1"/>
    <x:col min="34" max="34" width="1.25" hidden="0" customWidth="1"/>
    <x:col min="35" max="35" width="1.25" hidden="0" customWidth="1"/>
    <x:col min="36" max="36" width="1.25" hidden="0" customWidth="1"/>
    <x:col min="37" max="37" width="1.25" hidden="0" customWidth="1"/>
    <x:col min="38" max="38" width="1.25" hidden="0" customWidth="1"/>
    <x:col min="39" max="39" width="1.25" hidden="0" customWidth="1"/>
    <x:col min="40" max="40" width="1.25" hidden="0" customWidth="1"/>
    <x:col min="41" max="41" width="1.25" hidden="0" customWidth="1"/>
    <x:col min="42" max="42" width="1.25" hidden="0" customWidth="1"/>
    <x:col min="43" max="43" width="1.25" hidden="0" customWidth="1"/>
    <x:col min="44" max="44" width="1.25" hidden="0" customWidth="1"/>
    <x:col min="45" max="45" width="1.25" hidden="0" customWidth="1"/>
    <x:col min="46" max="46" width="1.25" hidden="0" customWidth="1"/>
    <x:col min="47" max="47" width="1.25" hidden="0" customWidth="1"/>
    <x:col min="48" max="48" width="1.25" hidden="0" customWidth="1"/>
    <x:col min="49" max="49" width="1.25" hidden="0" customWidth="1"/>
    <x:col min="50" max="50" width="1.25" hidden="0" customWidth="1"/>
    <x:col min="51" max="51" width="1.25" hidden="0" customWidth="1"/>
    <x:col min="52" max="52" width="1.25" hidden="0" customWidth="1"/>
    <x:col min="53" max="53" width="1.25" hidden="0" customWidth="1"/>
    <x:col min="54" max="54" width="1.25" hidden="0" customWidth="1"/>
    <x:col min="55" max="55" width="1.25" hidden="0" customWidth="1"/>
    <x:col min="56" max="56" width="1.25" hidden="0" customWidth="1"/>
    <x:col min="57" max="57" width="1.25" hidden="0" customWidth="1"/>
    <x:col min="58" max="58" width="1.25" hidden="0" customWidth="1"/>
    <x:col min="59" max="59" width="1.25" hidden="0" customWidth="1"/>
    <x:col min="60" max="60" width="1.25" hidden="0" customWidth="1"/>
    <x:col min="61" max="61" width="1.25" hidden="0" customWidth="1"/>
    <x:col min="62" max="62" width="1.25" hidden="0" customWidth="1"/>
    <x:col min="63" max="63" width="1.25" hidden="0" customWidth="1"/>
    <x:col min="64" max="64" width="1.25" hidden="0" customWidth="1"/>
    <x:col min="65" max="65" width="1.25" hidden="0" customWidth="1"/>
    <x:col min="66" max="66" width="1.25" hidden="0" customWidth="1"/>
    <x:col min="67" max="67" width="1.25" hidden="0" customWidth="1"/>
    <x:col min="68" max="68" width="1.25" hidden="0" customWidth="1"/>
    <x:col min="69" max="69" width="1.25" hidden="0" customWidth="1"/>
    <x:col min="70" max="70" width="1.25" hidden="0" customWidth="1"/>
    <x:col min="71" max="71" width="1.25" hidden="0" customWidth="1"/>
    <x:col min="72" max="72" width="1.25" hidden="0" customWidth="1"/>
    <x:col min="73" max="73" width="1.25" hidden="0" customWidth="1"/>
    <x:col min="74" max="74" width="1.25" hidden="0" customWidth="1"/>
    <x:col min="75" max="75" width="1.25" hidden="0" customWidth="1"/>
    <x:col min="76" max="76" width="1.25" hidden="0" customWidth="1"/>
    <x:col min="77" max="77" width="1.25" hidden="0" customWidth="1"/>
    <x:col min="78" max="78" width="1.25" hidden="0" customWidth="1"/>
    <x:col min="79" max="79" width="1.25" hidden="0" customWidth="1"/>
    <x:col min="80" max="80" width="1.25" hidden="0" customWidth="1"/>
    <x:col min="81" max="81" width="1.25" hidden="0" customWidth="1"/>
    <x:col min="82" max="82" width="1.25" hidden="0" customWidth="1"/>
    <x:col min="83" max="83" width="1.25" hidden="0" customWidth="1"/>
    <x:col min="84" max="84" width="1.25" hidden="0" customWidth="1"/>
    <x:col min="85" max="85" width="1.25" hidden="0" customWidth="1"/>
    <x:col min="86" max="86" width="1.25" hidden="0" customWidth="1"/>
    <x:col min="87" max="87" width="1.25" hidden="0" customWidth="1"/>
    <x:col min="88" max="88" width="1.25" hidden="0" customWidth="1"/>
    <x:col min="89" max="89" width="1.25" hidden="0" customWidth="1"/>
    <x:col min="90" max="90" width="1.25" hidden="0" customWidth="1"/>
    <x:col min="91" max="91" width="1.25" hidden="0" customWidth="1"/>
    <x:col min="92" max="92" width="1.25" hidden="0" customWidth="1"/>
    <x:col min="93" max="93" width="1.25" hidden="0" customWidth="1"/>
    <x:col min="94" max="94" width="1.25" hidden="0" customWidth="1"/>
    <x:col min="95" max="95" width="1.25" hidden="0" customWidth="1"/>
    <x:col min="96" max="96" width="1.25" hidden="0" customWidth="1"/>
    <x:col min="97" max="97" width="1.25" hidden="0" customWidth="1"/>
    <x:col min="98" max="98" width="1.25" hidden="0" customWidth="1"/>
    <x:col min="99" max="99" width="1.25" hidden="0" customWidth="1"/>
    <x:col min="100" max="100" width="1.25" hidden="0" customWidth="1"/>
    <x:col min="101" max="101" width="1.25" hidden="0" customWidth="1"/>
    <x:col min="102" max="102" width="1.25" hidden="0" customWidth="1"/>
    <x:col min="103" max="103" width="1.25" hidden="0" customWidth="1"/>
    <x:col min="104" max="104" width="1.25" hidden="0" customWidth="1"/>
    <x:col min="105" max="105" width="1.25" hidden="0" customWidth="1"/>
    <x:col min="106" max="106" width="1.25" hidden="0" customWidth="1"/>
    <x:col min="107" max="107" width="1.25" hidden="0" customWidth="1"/>
    <x:col min="108" max="108" width="1.25" hidden="0" customWidth="1"/>
    <x:col min="109" max="109" width="1.25" hidden="0" customWidth="1"/>
    <x:col min="110" max="110" width="1.25" hidden="0" customWidth="1"/>
    <x:col min="111" max="111" width="1.25" hidden="0" customWidth="1"/>
    <x:col min="112" max="112" width="1.25" hidden="0" customWidth="1"/>
    <x:col min="113" max="113" width="1.25" hidden="0" customWidth="1"/>
    <x:col min="114" max="114" width="1.25" hidden="0" customWidth="1"/>
    <x:col min="115" max="115" width="1.25" hidden="0" customWidth="1"/>
    <x:col min="116" max="116" width="1.25" hidden="0" customWidth="1"/>
    <x:col min="117" max="117" width="1.25" hidden="0" customWidth="1"/>
    <x:col min="118" max="118" width="1.25" hidden="0" customWidth="1"/>
    <x:col min="119" max="119" width="1.25" hidden="0" customWidth="1"/>
    <x:col min="120" max="120" width="1.25" hidden="0" customWidth="1"/>
    <x:col min="121" max="121" width="1.25" hidden="0" customWidth="1"/>
    <x:col min="122" max="122" width="1.25" hidden="0" customWidth="1"/>
    <x:col min="123" max="123" width="1.25" hidden="0" customWidth="1"/>
    <x:col min="124" max="124" width="1.25" hidden="0" customWidth="1"/>
    <x:col min="125" max="125" width="1.25" hidden="0" customWidth="1"/>
    <x:col min="126" max="126" width="1.25" hidden="0" customWidth="1"/>
    <x:col min="127" max="127" width="1.25" hidden="0" customWidth="1"/>
    <x:col min="128" max="128" width="1.25" hidden="0" customWidth="1"/>
    <x:col min="129" max="129" width="1.25" hidden="0" customWidth="1"/>
    <x:col min="130" max="130" width="1.25" hidden="0" customWidth="1"/>
    <x:col min="131" max="131" width="1.25" hidden="0" customWidth="1"/>
    <x:col min="132" max="132" width="1.25" hidden="0" customWidth="1"/>
    <x:col min="133" max="133" width="1.25" hidden="0" customWidth="1"/>
    <x:col min="134" max="134" width="1.25" hidden="0" customWidth="1"/>
    <x:col min="135" max="135" width="1.25" hidden="0" customWidth="1"/>
    <x:col min="136" max="136" width="1.25" hidden="0" customWidth="1"/>
    <x:col min="137" max="137" width="1.25" hidden="0" customWidth="1"/>
    <x:col min="138" max="138" width="1.25" hidden="0" customWidth="1"/>
    <x:col min="139" max="139" width="1.25" hidden="0" customWidth="1"/>
    <x:col min="140" max="140" width="1.25" hidden="0" customWidth="1"/>
    <x:col min="141" max="141" width="1.25" hidden="0" customWidth="1"/>
    <x:col min="142" max="142" width="1.25" hidden="0" customWidth="1"/>
    <x:col min="143" max="143" width="1.25" hidden="0" customWidth="1"/>
    <x:col min="144" max="144" width="1.25" hidden="0" customWidth="1"/>
    <x:col min="145" max="145" width="1.25" hidden="0" customWidth="1"/>
    <x:col min="146" max="146" width="1.25" hidden="0" customWidth="1"/>
    <x:col min="147" max="147" width="1.25" hidden="0" customWidth="1"/>
    <x:col min="148" max="148" width="1.25" hidden="0" customWidth="1"/>
    <x:col min="149" max="149" width="1.25" hidden="0" customWidth="1"/>
    <x:col min="150" max="150" width="1.25" hidden="0" customWidth="1"/>
    <x:col min="151" max="151" width="1.25" hidden="0" customWidth="1"/>
    <x:col min="152" max="152" width="1.25" hidden="0" customWidth="1"/>
  </x:cols>
  <x:sheetData>
    <x:row r="1" ht="7.5" customHeight="1">
      <x:c r="A1" s="238"/>
      <x:c r="B1" s="238"/>
      <x:c r="C1" s="238"/>
      <x:c r="D1" s="238"/>
      <x:c r="E1" s="238"/>
      <x:c r="F1" s="238"/>
      <x:c r="G1" s="238"/>
      <x:c r="H1" s="238"/>
      <x:c r="I1" s="238"/>
      <x:c r="J1" s="238"/>
      <x:c r="K1" s="238"/>
      <x:c r="L1" s="238"/>
      <x:c r="M1" s="238"/>
      <x:c r="N1" s="238"/>
      <x:c r="O1" s="238"/>
      <x:c r="P1" s="238"/>
      <x:c r="Q1" s="238"/>
      <x:c r="R1" s="238"/>
      <x:c r="S1" s="238"/>
      <x:c r="T1" s="238"/>
      <x:c r="U1" s="238"/>
      <x:c r="V1" s="238"/>
      <x:c r="W1" s="238"/>
      <x:c r="X1" s="238"/>
      <x:c r="Y1" s="238"/>
      <x:c r="Z1" s="238"/>
      <x:c r="AA1" s="238"/>
      <x:c r="AB1" s="238"/>
      <x:c r="AC1" s="238"/>
      <x:c r="AD1" s="238"/>
      <x:c r="AE1" s="238"/>
      <x:c r="AF1" s="238"/>
      <x:c r="AG1" s="238"/>
      <x:c r="AH1" s="238"/>
      <x:c r="AI1" s="238"/>
      <x:c r="AJ1" s="238"/>
      <x:c r="AK1" s="238"/>
      <x:c r="AL1" s="238"/>
      <x:c r="AM1" s="238"/>
      <x:c r="AN1" s="238"/>
      <x:c r="AO1" s="238"/>
      <x:c r="AP1" s="238"/>
      <x:c r="AQ1" s="238"/>
      <x:c r="AR1" s="238"/>
      <x:c r="AS1" s="238"/>
      <x:c r="AT1" s="238"/>
      <x:c r="AU1" s="238"/>
      <x:c r="AV1" s="238"/>
      <x:c r="AW1" s="238"/>
      <x:c r="AX1" s="238"/>
      <x:c r="AY1" s="238"/>
      <x:c r="AZ1" s="238"/>
      <x:c r="BA1" s="238"/>
      <x:c r="BB1" s="238"/>
      <x:c r="BC1" s="238"/>
      <x:c r="BD1" s="238"/>
      <x:c r="BE1" s="238"/>
      <x:c r="BF1" s="238"/>
      <x:c r="BG1" s="238"/>
      <x:c r="BH1" s="238"/>
      <x:c r="BI1" s="238"/>
      <x:c r="BJ1" s="238"/>
      <x:c r="BK1" s="238"/>
      <x:c r="BL1" s="238"/>
      <x:c r="BM1" s="238"/>
      <x:c r="BN1" s="238"/>
      <x:c r="BO1" s="238"/>
      <x:c r="BP1" s="238"/>
      <x:c r="BQ1" s="238"/>
      <x:c r="BR1" s="238"/>
      <x:c r="BS1" s="238"/>
      <x:c r="BT1" s="238"/>
      <x:c r="BU1" s="238"/>
      <x:c r="BV1" s="238"/>
      <x:c r="BW1" s="238"/>
      <x:c r="BX1" s="238"/>
      <x:c r="BY1" s="238"/>
      <x:c r="BZ1" s="238"/>
      <x:c r="CA1" s="238"/>
      <x:c r="CB1" s="238"/>
      <x:c r="CC1" s="238"/>
      <x:c r="CD1" s="238"/>
      <x:c r="CE1" s="238"/>
      <x:c r="CF1" s="238"/>
      <x:c r="CG1" s="238"/>
      <x:c r="CH1" s="238"/>
      <x:c r="CI1" s="238"/>
      <x:c r="CJ1" s="238"/>
      <x:c r="CK1" s="238"/>
      <x:c r="CL1" s="238"/>
      <x:c r="CM1" s="238"/>
      <x:c r="CN1" s="238"/>
      <x:c r="CO1" s="238"/>
      <x:c r="CP1" s="238"/>
      <x:c r="CQ1" s="238"/>
      <x:c r="CR1" s="238"/>
      <x:c r="CS1" s="238"/>
      <x:c r="CT1" s="238"/>
      <x:c r="CU1" s="238"/>
      <x:c r="CV1" s="238"/>
      <x:c r="CW1" s="238"/>
      <x:c r="CX1" s="238"/>
      <x:c r="CY1" s="238"/>
      <x:c r="CZ1" s="238"/>
      <x:c r="DA1" s="238"/>
      <x:c r="DB1" s="238"/>
      <x:c r="DC1" s="238"/>
      <x:c r="DD1" s="238"/>
      <x:c r="DE1" s="238"/>
      <x:c r="DF1" s="238"/>
      <x:c r="DG1" s="238"/>
      <x:c r="DH1" s="238"/>
      <x:c r="DI1" s="238"/>
      <x:c r="DJ1" s="238"/>
      <x:c r="DK1" s="238"/>
      <x:c r="DL1" s="238"/>
      <x:c r="DM1" s="238"/>
      <x:c r="DN1" s="238"/>
      <x:c r="DO1" s="238"/>
      <x:c r="DP1" s="238"/>
      <x:c r="DQ1" s="238"/>
      <x:c r="DR1" s="238"/>
      <x:c r="DS1" s="238"/>
      <x:c r="DT1" s="238"/>
      <x:c r="DU1" s="238"/>
      <x:c r="DV1" s="238"/>
      <x:c r="DW1" s="238"/>
      <x:c r="DX1" s="238"/>
      <x:c r="DY1" s="238"/>
      <x:c r="DZ1" s="238"/>
      <x:c r="EA1" s="238"/>
      <x:c r="EB1" s="238"/>
      <x:c r="EC1" s="238"/>
      <x:c r="ED1" s="238"/>
      <x:c r="EE1" s="238"/>
      <x:c r="EF1" s="238"/>
      <x:c r="EG1" s="238"/>
      <x:c r="EH1" s="238"/>
      <x:c r="EI1" s="238"/>
      <x:c r="EJ1" s="238"/>
      <x:c r="EK1" s="238"/>
      <x:c r="EL1" s="238"/>
      <x:c r="EM1" s="238"/>
      <x:c r="EN1" s="238"/>
      <x:c r="EO1" s="238"/>
      <x:c r="EP1" s="238"/>
      <x:c r="EQ1" s="238"/>
      <x:c r="ER1" s="238"/>
      <x:c r="ES1" s="238"/>
      <x:c r="ET1" s="238"/>
      <x:c r="EU1" s="238"/>
      <x:c r="EV1" s="238"/>
    </x:row>
    <x:row r="2" ht="7.5" customHeight="1">
      <x:c r="A2" s="238"/>
      <x:c r="B2" s="22" t="str">
        <x:v>CELL CIRCUIT  /  用单元格，让比赛跑起来</x:v>
      </x:c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  <x:c r="O2" s="22"/>
      <x:c r="P2" s="22"/>
      <x:c r="Q2" s="22"/>
      <x:c r="R2" s="22"/>
      <x:c r="S2" s="22"/>
      <x:c r="T2" s="22"/>
      <x:c r="U2" s="22"/>
      <x:c r="V2" s="22"/>
      <x:c r="W2" s="22"/>
      <x:c r="X2" s="22"/>
      <x:c r="Y2" s="22"/>
      <x:c r="Z2" s="22"/>
      <x:c r="AA2" s="22"/>
      <x:c r="AB2" s="22"/>
      <x:c r="AC2" s="22"/>
      <x:c r="AD2" s="22"/>
      <x:c r="AE2" s="22"/>
      <x:c r="AF2" s="22"/>
      <x:c r="AG2" s="22"/>
      <x:c r="AH2" s="22"/>
      <x:c r="AI2" s="22"/>
      <x:c r="AJ2" s="22"/>
      <x:c r="AK2" s="22"/>
      <x:c r="AL2" s="22"/>
      <x:c r="AM2" s="22"/>
      <x:c r="AN2" s="22"/>
      <x:c r="AO2" s="22"/>
      <x:c r="AP2" s="22"/>
      <x:c r="AQ2" s="22"/>
      <x:c r="AR2" s="22"/>
      <x:c r="AS2" s="22"/>
      <x:c r="AT2" s="22"/>
      <x:c r="AU2" s="22"/>
      <x:c r="AV2" s="22"/>
      <x:c r="AW2" s="22"/>
      <x:c r="AX2" s="22"/>
      <x:c r="AY2" s="22"/>
      <x:c r="AZ2" s="22"/>
      <x:c r="BA2" s="22"/>
      <x:c r="BB2" s="22"/>
      <x:c r="BC2" s="22"/>
      <x:c r="BD2" s="22"/>
      <x:c r="BE2" s="22"/>
      <x:c r="BF2" s="22"/>
      <x:c r="BG2" s="22"/>
      <x:c r="BH2" s="22"/>
      <x:c r="BI2" s="22"/>
      <x:c r="BJ2" s="22"/>
      <x:c r="BK2" s="22"/>
      <x:c r="BL2" s="22"/>
      <x:c r="BM2" s="22"/>
      <x:c r="BN2" s="22"/>
      <x:c r="BO2" s="22"/>
      <x:c r="BP2" s="22"/>
      <x:c r="BQ2" s="22"/>
      <x:c r="BR2" s="22"/>
      <x:c r="BS2" s="22"/>
      <x:c r="BT2" s="22"/>
      <x:c r="BU2" s="22"/>
      <x:c r="BV2" s="22"/>
      <x:c r="BW2" s="22"/>
      <x:c r="BX2" s="22"/>
      <x:c r="BY2" s="22"/>
      <x:c r="BZ2" s="22"/>
      <x:c r="CA2" s="22"/>
      <x:c r="CB2" s="22"/>
      <x:c r="CC2" s="22"/>
      <x:c r="CD2" s="22"/>
      <x:c r="CE2" s="22"/>
      <x:c r="CF2" s="22"/>
      <x:c r="CG2" s="22"/>
      <x:c r="CH2" s="22"/>
      <x:c r="CI2" s="22"/>
      <x:c r="CJ2" s="22"/>
      <x:c r="CK2" s="22"/>
      <x:c r="CL2" s="22"/>
      <x:c r="CM2" s="22"/>
      <x:c r="CN2" s="22"/>
      <x:c r="CO2" s="238"/>
      <x:c r="CP2" s="238"/>
      <x:c r="CQ2" s="238"/>
      <x:c r="CR2" s="238"/>
      <x:c r="CS2" s="238"/>
      <x:c r="CT2" s="238"/>
      <x:c r="CU2" s="238"/>
      <x:c r="CV2" s="238"/>
      <x:c r="CW2" s="238"/>
      <x:c r="CX2" s="238"/>
      <x:c r="CY2" s="238"/>
      <x:c r="CZ2" s="238"/>
      <x:c r="DA2" s="238"/>
      <x:c r="DB2" s="238"/>
      <x:c r="DC2" s="238"/>
      <x:c r="DD2" s="238"/>
      <x:c r="DE2" s="238"/>
      <x:c r="DF2" s="238"/>
      <x:c r="DG2" s="238"/>
      <x:c r="DH2" s="238"/>
      <x:c r="DI2" s="238"/>
      <x:c r="DJ2" s="238"/>
      <x:c r="DK2" s="238"/>
      <x:c r="DL2" s="238"/>
      <x:c r="DM2" s="238"/>
      <x:c r="DN2" s="238"/>
      <x:c r="DO2" s="238"/>
      <x:c r="DP2" s="252" t="str">
        <x:v>PURE EXCEL  ·  06 DRIVERS  ·  310 CELLS</x:v>
      </x:c>
      <x:c r="DQ2" s="252"/>
      <x:c r="DR2" s="252"/>
      <x:c r="DS2" s="252"/>
      <x:c r="DT2" s="252"/>
      <x:c r="DU2" s="252"/>
      <x:c r="DV2" s="252"/>
      <x:c r="DW2" s="252"/>
      <x:c r="DX2" s="252"/>
      <x:c r="DY2" s="252"/>
      <x:c r="DZ2" s="252"/>
      <x:c r="EA2" s="252"/>
      <x:c r="EB2" s="252"/>
      <x:c r="EC2" s="252"/>
      <x:c r="ED2" s="252"/>
      <x:c r="EE2" s="252"/>
      <x:c r="EF2" s="252"/>
      <x:c r="EG2" s="252"/>
      <x:c r="EH2" s="252"/>
      <x:c r="EI2" s="252"/>
      <x:c r="EJ2" s="252"/>
      <x:c r="EK2" s="252"/>
      <x:c r="EL2" s="252"/>
      <x:c r="EM2" s="252"/>
      <x:c r="EN2" s="252"/>
      <x:c r="EO2" s="252"/>
      <x:c r="EP2" s="252"/>
      <x:c r="EQ2" s="252"/>
      <x:c r="ER2" s="252"/>
      <x:c r="ES2" s="252"/>
      <x:c r="ET2" s="252"/>
      <x:c r="EU2" s="252"/>
      <x:c r="EV2" s="238"/>
    </x:row>
    <x:row r="3" ht="7.5" customHeight="1">
      <x:c r="A3" s="238"/>
      <x:c r="B3" s="22"/>
      <x:c r="C3" s="22"/>
      <x:c r="D3" s="22"/>
      <x:c r="E3" s="22"/>
      <x:c r="F3" s="22"/>
      <x:c r="G3" s="22"/>
      <x:c r="H3" s="22"/>
      <x:c r="I3" s="22"/>
      <x:c r="J3" s="22"/>
      <x:c r="K3" s="22"/>
      <x:c r="L3" s="22"/>
      <x:c r="M3" s="22"/>
      <x:c r="N3" s="22"/>
      <x:c r="O3" s="22"/>
      <x:c r="P3" s="22"/>
      <x:c r="Q3" s="22"/>
      <x:c r="R3" s="22"/>
      <x:c r="S3" s="22"/>
      <x:c r="T3" s="22"/>
      <x:c r="U3" s="22"/>
      <x:c r="V3" s="22"/>
      <x:c r="W3" s="22"/>
      <x:c r="X3" s="22"/>
      <x:c r="Y3" s="22"/>
      <x:c r="Z3" s="22"/>
      <x:c r="AA3" s="22"/>
      <x:c r="AB3" s="22"/>
      <x:c r="AC3" s="22"/>
      <x:c r="AD3" s="22"/>
      <x:c r="AE3" s="22"/>
      <x:c r="AF3" s="22"/>
      <x:c r="AG3" s="22"/>
      <x:c r="AH3" s="22"/>
      <x:c r="AI3" s="22"/>
      <x:c r="AJ3" s="22"/>
      <x:c r="AK3" s="22"/>
      <x:c r="AL3" s="22"/>
      <x:c r="AM3" s="22"/>
      <x:c r="AN3" s="22"/>
      <x:c r="AO3" s="22"/>
      <x:c r="AP3" s="22"/>
      <x:c r="AQ3" s="22"/>
      <x:c r="AR3" s="22"/>
      <x:c r="AS3" s="22"/>
      <x:c r="AT3" s="22"/>
      <x:c r="AU3" s="22"/>
      <x:c r="AV3" s="22"/>
      <x:c r="AW3" s="22"/>
      <x:c r="AX3" s="22"/>
      <x:c r="AY3" s="22"/>
      <x:c r="AZ3" s="22"/>
      <x:c r="BA3" s="22"/>
      <x:c r="BB3" s="22"/>
      <x:c r="BC3" s="22"/>
      <x:c r="BD3" s="22"/>
      <x:c r="BE3" s="22"/>
      <x:c r="BF3" s="22"/>
      <x:c r="BG3" s="22"/>
      <x:c r="BH3" s="22"/>
      <x:c r="BI3" s="22"/>
      <x:c r="BJ3" s="22"/>
      <x:c r="BK3" s="22"/>
      <x:c r="BL3" s="22"/>
      <x:c r="BM3" s="22"/>
      <x:c r="BN3" s="22"/>
      <x:c r="BO3" s="22"/>
      <x:c r="BP3" s="22"/>
      <x:c r="BQ3" s="22"/>
      <x:c r="BR3" s="22"/>
      <x:c r="BS3" s="22"/>
      <x:c r="BT3" s="22"/>
      <x:c r="BU3" s="22"/>
      <x:c r="BV3" s="22"/>
      <x:c r="BW3" s="22"/>
      <x:c r="BX3" s="22"/>
      <x:c r="BY3" s="22"/>
      <x:c r="BZ3" s="22"/>
      <x:c r="CA3" s="22"/>
      <x:c r="CB3" s="22"/>
      <x:c r="CC3" s="22"/>
      <x:c r="CD3" s="22"/>
      <x:c r="CE3" s="22"/>
      <x:c r="CF3" s="22"/>
      <x:c r="CG3" s="22"/>
      <x:c r="CH3" s="22"/>
      <x:c r="CI3" s="22"/>
      <x:c r="CJ3" s="22"/>
      <x:c r="CK3" s="22"/>
      <x:c r="CL3" s="22"/>
      <x:c r="CM3" s="22"/>
      <x:c r="CN3" s="22"/>
      <x:c r="CO3" s="238"/>
      <x:c r="CP3" s="238"/>
      <x:c r="CQ3" s="238"/>
      <x:c r="CR3" s="238"/>
      <x:c r="CS3" s="238"/>
      <x:c r="CT3" s="238"/>
      <x:c r="CU3" s="238"/>
      <x:c r="CV3" s="238"/>
      <x:c r="CW3" s="238"/>
      <x:c r="CX3" s="238"/>
      <x:c r="CY3" s="238"/>
      <x:c r="CZ3" s="238"/>
      <x:c r="DA3" s="238"/>
      <x:c r="DB3" s="238"/>
      <x:c r="DC3" s="238"/>
      <x:c r="DD3" s="238"/>
      <x:c r="DE3" s="238"/>
      <x:c r="DF3" s="238"/>
      <x:c r="DG3" s="238"/>
      <x:c r="DH3" s="238"/>
      <x:c r="DI3" s="238"/>
      <x:c r="DJ3" s="238"/>
      <x:c r="DK3" s="238"/>
      <x:c r="DL3" s="238"/>
      <x:c r="DM3" s="238"/>
      <x:c r="DN3" s="238"/>
      <x:c r="DO3" s="238"/>
      <x:c r="DP3" s="252"/>
      <x:c r="DQ3" s="252"/>
      <x:c r="DR3" s="252"/>
      <x:c r="DS3" s="252"/>
      <x:c r="DT3" s="252"/>
      <x:c r="DU3" s="252"/>
      <x:c r="DV3" s="252"/>
      <x:c r="DW3" s="252"/>
      <x:c r="DX3" s="252"/>
      <x:c r="DY3" s="252"/>
      <x:c r="DZ3" s="252"/>
      <x:c r="EA3" s="252"/>
      <x:c r="EB3" s="252"/>
      <x:c r="EC3" s="252"/>
      <x:c r="ED3" s="252"/>
      <x:c r="EE3" s="252"/>
      <x:c r="EF3" s="252"/>
      <x:c r="EG3" s="252"/>
      <x:c r="EH3" s="252"/>
      <x:c r="EI3" s="252"/>
      <x:c r="EJ3" s="252"/>
      <x:c r="EK3" s="252"/>
      <x:c r="EL3" s="252"/>
      <x:c r="EM3" s="252"/>
      <x:c r="EN3" s="252"/>
      <x:c r="EO3" s="252"/>
      <x:c r="EP3" s="252"/>
      <x:c r="EQ3" s="252"/>
      <x:c r="ER3" s="252"/>
      <x:c r="ES3" s="252"/>
      <x:c r="ET3" s="252"/>
      <x:c r="EU3" s="252"/>
      <x:c r="EV3" s="238"/>
    </x:row>
    <x:row r="4" ht="7.5" customHeight="1">
      <x:c r="A4" s="238"/>
      <x:c r="B4" s="246" t="str">
        <x:v>EXCEL GRAND PRIX</x:v>
      </x:c>
      <x:c r="C4" s="246"/>
      <x:c r="D4" s="246"/>
      <x:c r="E4" s="246"/>
      <x:c r="F4" s="246"/>
      <x:c r="G4" s="246"/>
      <x:c r="H4" s="246"/>
      <x:c r="I4" s="246"/>
      <x:c r="J4" s="246"/>
      <x:c r="K4" s="246"/>
      <x:c r="L4" s="246"/>
      <x:c r="M4" s="246"/>
      <x:c r="N4" s="246"/>
      <x:c r="O4" s="246"/>
      <x:c r="P4" s="246"/>
      <x:c r="Q4" s="246"/>
      <x:c r="R4" s="246"/>
      <x:c r="S4" s="246"/>
      <x:c r="T4" s="246"/>
      <x:c r="U4" s="246"/>
      <x:c r="V4" s="246"/>
      <x:c r="W4" s="246"/>
      <x:c r="X4" s="246"/>
      <x:c r="Y4" s="246"/>
      <x:c r="Z4" s="246"/>
      <x:c r="AA4" s="246"/>
      <x:c r="AB4" s="246"/>
      <x:c r="AC4" s="246"/>
      <x:c r="AD4" s="246"/>
      <x:c r="AE4" s="246"/>
      <x:c r="AF4" s="246"/>
      <x:c r="AG4" s="246"/>
      <x:c r="AH4" s="246"/>
      <x:c r="AI4" s="246"/>
      <x:c r="AJ4" s="246"/>
      <x:c r="AK4" s="246"/>
      <x:c r="AL4" s="246"/>
      <x:c r="AM4" s="246"/>
      <x:c r="AN4" s="246"/>
      <x:c r="AO4" s="246"/>
      <x:c r="AP4" s="246"/>
      <x:c r="AQ4" s="246"/>
      <x:c r="AR4" s="246"/>
      <x:c r="AS4" s="246"/>
      <x:c r="AT4" s="246"/>
      <x:c r="AU4" s="246"/>
      <x:c r="AV4" s="246"/>
      <x:c r="AW4" s="246"/>
      <x:c r="AX4" s="246"/>
      <x:c r="AY4" s="246"/>
      <x:c r="AZ4" s="246"/>
      <x:c r="BA4" s="246"/>
      <x:c r="BB4" s="246"/>
      <x:c r="BC4" s="246"/>
      <x:c r="BD4" s="246"/>
      <x:c r="BE4" s="246"/>
      <x:c r="BF4" s="246"/>
      <x:c r="BG4" s="246"/>
      <x:c r="BH4" s="246"/>
      <x:c r="BI4" s="246"/>
      <x:c r="BJ4" s="246"/>
      <x:c r="BK4" s="246"/>
      <x:c r="BL4" s="246"/>
      <x:c r="BM4" s="246"/>
      <x:c r="BN4" s="246"/>
      <x:c r="BO4" s="246"/>
      <x:c r="BP4" s="246"/>
      <x:c r="BQ4" s="246"/>
      <x:c r="BR4" s="246"/>
      <x:c r="BS4" s="246"/>
      <x:c r="BT4" s="246"/>
      <x:c r="BU4" s="246"/>
      <x:c r="BV4" s="246"/>
      <x:c r="BW4" s="246"/>
      <x:c r="BX4" s="246"/>
      <x:c r="BY4" s="246"/>
      <x:c r="BZ4" s="246"/>
      <x:c r="CA4" s="246"/>
      <x:c r="CB4" s="246"/>
      <x:c r="CC4" s="246"/>
      <x:c r="CD4" s="246"/>
      <x:c r="CE4" s="246"/>
      <x:c r="CF4" s="246"/>
      <x:c r="CG4" s="246"/>
      <x:c r="CH4" s="246"/>
      <x:c r="CI4" s="246"/>
      <x:c r="CJ4" s="246"/>
      <x:c r="CK4" s="246"/>
      <x:c r="CL4" s="246"/>
      <x:c r="CM4" s="246"/>
      <x:c r="CN4" s="246"/>
      <x:c r="CO4" s="238"/>
      <x:c r="CP4" s="238"/>
      <x:c r="CQ4" s="238"/>
      <x:c r="CR4" s="238"/>
      <x:c r="CS4" s="238"/>
      <x:c r="CT4" s="238"/>
      <x:c r="CU4" s="238"/>
      <x:c r="CV4" s="238"/>
      <x:c r="CW4" s="238"/>
      <x:c r="CX4" s="238"/>
      <x:c r="CY4" s="238"/>
      <x:c r="CZ4" s="238"/>
      <x:c r="DA4" s="238"/>
      <x:c r="DB4" s="238"/>
      <x:c r="DC4" s="238"/>
      <x:c r="DD4" s="238"/>
      <x:c r="DE4" s="238"/>
      <x:c r="DF4" s="238"/>
      <x:c r="DG4" s="238"/>
      <x:c r="DH4" s="238"/>
      <x:c r="DI4" s="238"/>
      <x:c r="DJ4" s="238"/>
      <x:c r="DK4" s="238"/>
      <x:c r="DL4" s="238"/>
      <x:c r="DM4" s="238"/>
      <x:c r="DN4" s="238"/>
      <x:c r="DO4" s="238"/>
      <x:c r="DP4" s="238"/>
      <x:c r="DQ4" s="238"/>
      <x:c r="DR4" s="238"/>
      <x:c r="DS4" s="238"/>
      <x:c r="DT4" s="238"/>
      <x:c r="DU4" s="238"/>
      <x:c r="DV4" s="238"/>
      <x:c r="DW4" s="238"/>
      <x:c r="DX4" s="238"/>
      <x:c r="DY4" s="238"/>
      <x:c r="DZ4" s="238"/>
      <x:c r="EA4" s="238"/>
      <x:c r="EB4" s="238"/>
      <x:c r="EC4" s="238"/>
      <x:c r="ED4" s="238"/>
      <x:c r="EE4" s="238"/>
      <x:c r="EF4" s="238"/>
      <x:c r="EG4" s="238"/>
      <x:c r="EH4" s="238"/>
      <x:c r="EI4" s="238"/>
      <x:c r="EJ4" s="238"/>
      <x:c r="EK4" s="238"/>
      <x:c r="EL4" s="238"/>
      <x:c r="EM4" s="238"/>
      <x:c r="EN4" s="238"/>
      <x:c r="EO4" s="238"/>
      <x:c r="EP4" s="238"/>
      <x:c r="EQ4" s="238"/>
      <x:c r="ER4" s="238"/>
      <x:c r="ES4" s="238"/>
      <x:c r="ET4" s="238"/>
      <x:c r="EU4" s="238"/>
      <x:c r="EV4" s="238"/>
    </x:row>
    <x:row r="5" ht="7.5" customHeight="1">
      <x:c r="A5" s="238"/>
      <x:c r="B5" s="246"/>
      <x:c r="C5" s="246"/>
      <x:c r="D5" s="246"/>
      <x:c r="E5" s="246"/>
      <x:c r="F5" s="246"/>
      <x:c r="G5" s="246"/>
      <x:c r="H5" s="246"/>
      <x:c r="I5" s="246"/>
      <x:c r="J5" s="246"/>
      <x:c r="K5" s="246"/>
      <x:c r="L5" s="246"/>
      <x:c r="M5" s="246"/>
      <x:c r="N5" s="246"/>
      <x:c r="O5" s="246"/>
      <x:c r="P5" s="246"/>
      <x:c r="Q5" s="246"/>
      <x:c r="R5" s="246"/>
      <x:c r="S5" s="246"/>
      <x:c r="T5" s="246"/>
      <x:c r="U5" s="246"/>
      <x:c r="V5" s="246"/>
      <x:c r="W5" s="246"/>
      <x:c r="X5" s="246"/>
      <x:c r="Y5" s="246"/>
      <x:c r="Z5" s="246"/>
      <x:c r="AA5" s="246"/>
      <x:c r="AB5" s="246"/>
      <x:c r="AC5" s="246"/>
      <x:c r="AD5" s="246"/>
      <x:c r="AE5" s="246"/>
      <x:c r="AF5" s="246"/>
      <x:c r="AG5" s="246"/>
      <x:c r="AH5" s="246"/>
      <x:c r="AI5" s="246"/>
      <x:c r="AJ5" s="246"/>
      <x:c r="AK5" s="246"/>
      <x:c r="AL5" s="246"/>
      <x:c r="AM5" s="246"/>
      <x:c r="AN5" s="246"/>
      <x:c r="AO5" s="246"/>
      <x:c r="AP5" s="246"/>
      <x:c r="AQ5" s="246"/>
      <x:c r="AR5" s="246"/>
      <x:c r="AS5" s="246"/>
      <x:c r="AT5" s="246"/>
      <x:c r="AU5" s="246"/>
      <x:c r="AV5" s="246"/>
      <x:c r="AW5" s="246"/>
      <x:c r="AX5" s="246"/>
      <x:c r="AY5" s="246"/>
      <x:c r="AZ5" s="246"/>
      <x:c r="BA5" s="246"/>
      <x:c r="BB5" s="246"/>
      <x:c r="BC5" s="246"/>
      <x:c r="BD5" s="246"/>
      <x:c r="BE5" s="246"/>
      <x:c r="BF5" s="246"/>
      <x:c r="BG5" s="246"/>
      <x:c r="BH5" s="246"/>
      <x:c r="BI5" s="246"/>
      <x:c r="BJ5" s="246"/>
      <x:c r="BK5" s="246"/>
      <x:c r="BL5" s="246"/>
      <x:c r="BM5" s="246"/>
      <x:c r="BN5" s="246"/>
      <x:c r="BO5" s="246"/>
      <x:c r="BP5" s="246"/>
      <x:c r="BQ5" s="246"/>
      <x:c r="BR5" s="246"/>
      <x:c r="BS5" s="246"/>
      <x:c r="BT5" s="246"/>
      <x:c r="BU5" s="246"/>
      <x:c r="BV5" s="246"/>
      <x:c r="BW5" s="246"/>
      <x:c r="BX5" s="246"/>
      <x:c r="BY5" s="246"/>
      <x:c r="BZ5" s="246"/>
      <x:c r="CA5" s="246"/>
      <x:c r="CB5" s="246"/>
      <x:c r="CC5" s="246"/>
      <x:c r="CD5" s="246"/>
      <x:c r="CE5" s="246"/>
      <x:c r="CF5" s="246"/>
      <x:c r="CG5" s="246"/>
      <x:c r="CH5" s="246"/>
      <x:c r="CI5" s="246"/>
      <x:c r="CJ5" s="246"/>
      <x:c r="CK5" s="246"/>
      <x:c r="CL5" s="246"/>
      <x:c r="CM5" s="246"/>
      <x:c r="CN5" s="246"/>
      <x:c r="CO5" s="238"/>
      <x:c r="CP5" s="238"/>
      <x:c r="CQ5" s="238"/>
      <x:c r="CR5" s="238"/>
      <x:c r="CS5" s="238"/>
      <x:c r="CT5" s="238"/>
      <x:c r="CU5" s="238"/>
      <x:c r="CV5" s="238"/>
      <x:c r="CW5" s="238"/>
      <x:c r="CX5" s="238"/>
      <x:c r="CY5" s="238"/>
      <x:c r="CZ5" s="238"/>
      <x:c r="DA5" s="238"/>
      <x:c r="DB5" s="238"/>
      <x:c r="DC5" s="238"/>
      <x:c r="DD5" s="238"/>
      <x:c r="DE5" s="238"/>
      <x:c r="DF5" s="238"/>
      <x:c r="DG5" s="238"/>
      <x:c r="DH5" s="238"/>
      <x:c r="DI5" s="238"/>
      <x:c r="DJ5" s="238"/>
      <x:c r="DK5" s="238"/>
      <x:c r="DL5" s="238"/>
      <x:c r="DM5" s="238"/>
      <x:c r="DN5" s="238"/>
      <x:c r="DO5" s="238"/>
      <x:c r="DP5" s="258" t="str">
        <x:f>"LAP  "&amp;MAX(Live!$F$6:$F$11)&amp;" / "&amp;ReadMe!$C$8</x:f>
        <x:v>LAP  2 / 3</x:v>
      </x:c>
      <x:c r="DQ5" s="258"/>
      <x:c r="DR5" s="258"/>
      <x:c r="DS5" s="258"/>
      <x:c r="DT5" s="258"/>
      <x:c r="DU5" s="258"/>
      <x:c r="DV5" s="258"/>
      <x:c r="DW5" s="258"/>
      <x:c r="DX5" s="258"/>
      <x:c r="DY5" s="258"/>
      <x:c r="DZ5" s="258"/>
      <x:c r="EA5" s="258"/>
      <x:c r="EB5" s="258"/>
      <x:c r="EC5" s="258"/>
      <x:c r="ED5" s="258"/>
      <x:c r="EE5" s="258"/>
      <x:c r="EF5" s="258"/>
      <x:c r="EG5" s="258"/>
      <x:c r="EH5" s="258"/>
      <x:c r="EI5" s="258"/>
      <x:c r="EJ5" s="258"/>
      <x:c r="EK5" s="258"/>
      <x:c r="EL5" s="258"/>
      <x:c r="EM5" s="258"/>
      <x:c r="EN5" s="258"/>
      <x:c r="EO5" s="258"/>
      <x:c r="EP5" s="258"/>
      <x:c r="EQ5" s="258"/>
      <x:c r="ER5" s="258"/>
      <x:c r="ES5" s="258"/>
      <x:c r="ET5" s="258"/>
      <x:c r="EU5" s="258"/>
      <x:c r="EV5" s="238"/>
    </x:row>
    <x:row r="6" ht="7.5" customHeight="1">
      <x:c r="A6" s="238"/>
      <x:c r="B6" s="246"/>
      <x:c r="C6" s="246"/>
      <x:c r="D6" s="246"/>
      <x:c r="E6" s="246"/>
      <x:c r="F6" s="246"/>
      <x:c r="G6" s="246"/>
      <x:c r="H6" s="246"/>
      <x:c r="I6" s="246"/>
      <x:c r="J6" s="246"/>
      <x:c r="K6" s="246"/>
      <x:c r="L6" s="246"/>
      <x:c r="M6" s="246"/>
      <x:c r="N6" s="246"/>
      <x:c r="O6" s="246"/>
      <x:c r="P6" s="246"/>
      <x:c r="Q6" s="246"/>
      <x:c r="R6" s="246"/>
      <x:c r="S6" s="246"/>
      <x:c r="T6" s="246"/>
      <x:c r="U6" s="246"/>
      <x:c r="V6" s="246"/>
      <x:c r="W6" s="246"/>
      <x:c r="X6" s="246"/>
      <x:c r="Y6" s="246"/>
      <x:c r="Z6" s="246"/>
      <x:c r="AA6" s="246"/>
      <x:c r="AB6" s="246"/>
      <x:c r="AC6" s="246"/>
      <x:c r="AD6" s="246"/>
      <x:c r="AE6" s="246"/>
      <x:c r="AF6" s="246"/>
      <x:c r="AG6" s="246"/>
      <x:c r="AH6" s="246"/>
      <x:c r="AI6" s="246"/>
      <x:c r="AJ6" s="246"/>
      <x:c r="AK6" s="246"/>
      <x:c r="AL6" s="246"/>
      <x:c r="AM6" s="246"/>
      <x:c r="AN6" s="246"/>
      <x:c r="AO6" s="246"/>
      <x:c r="AP6" s="246"/>
      <x:c r="AQ6" s="246"/>
      <x:c r="AR6" s="246"/>
      <x:c r="AS6" s="246"/>
      <x:c r="AT6" s="246"/>
      <x:c r="AU6" s="246"/>
      <x:c r="AV6" s="246"/>
      <x:c r="AW6" s="246"/>
      <x:c r="AX6" s="246"/>
      <x:c r="AY6" s="246"/>
      <x:c r="AZ6" s="246"/>
      <x:c r="BA6" s="246"/>
      <x:c r="BB6" s="246"/>
      <x:c r="BC6" s="246"/>
      <x:c r="BD6" s="246"/>
      <x:c r="BE6" s="246"/>
      <x:c r="BF6" s="246"/>
      <x:c r="BG6" s="246"/>
      <x:c r="BH6" s="246"/>
      <x:c r="BI6" s="246"/>
      <x:c r="BJ6" s="246"/>
      <x:c r="BK6" s="246"/>
      <x:c r="BL6" s="246"/>
      <x:c r="BM6" s="246"/>
      <x:c r="BN6" s="246"/>
      <x:c r="BO6" s="246"/>
      <x:c r="BP6" s="246"/>
      <x:c r="BQ6" s="246"/>
      <x:c r="BR6" s="246"/>
      <x:c r="BS6" s="246"/>
      <x:c r="BT6" s="246"/>
      <x:c r="BU6" s="246"/>
      <x:c r="BV6" s="246"/>
      <x:c r="BW6" s="246"/>
      <x:c r="BX6" s="246"/>
      <x:c r="BY6" s="246"/>
      <x:c r="BZ6" s="246"/>
      <x:c r="CA6" s="246"/>
      <x:c r="CB6" s="246"/>
      <x:c r="CC6" s="246"/>
      <x:c r="CD6" s="246"/>
      <x:c r="CE6" s="246"/>
      <x:c r="CF6" s="246"/>
      <x:c r="CG6" s="246"/>
      <x:c r="CH6" s="246"/>
      <x:c r="CI6" s="246"/>
      <x:c r="CJ6" s="246"/>
      <x:c r="CK6" s="246"/>
      <x:c r="CL6" s="246"/>
      <x:c r="CM6" s="246"/>
      <x:c r="CN6" s="246"/>
      <x:c r="CO6" s="238"/>
      <x:c r="CP6" s="238"/>
      <x:c r="CQ6" s="238"/>
      <x:c r="CR6" s="238"/>
      <x:c r="CS6" s="238"/>
      <x:c r="CT6" s="238"/>
      <x:c r="CU6" s="238"/>
      <x:c r="CV6" s="238"/>
      <x:c r="CW6" s="238"/>
      <x:c r="CX6" s="238"/>
      <x:c r="CY6" s="238"/>
      <x:c r="CZ6" s="238"/>
      <x:c r="DA6" s="238"/>
      <x:c r="DB6" s="238"/>
      <x:c r="DC6" s="238"/>
      <x:c r="DD6" s="238"/>
      <x:c r="DE6" s="238"/>
      <x:c r="DF6" s="238"/>
      <x:c r="DG6" s="238"/>
      <x:c r="DH6" s="238"/>
      <x:c r="DI6" s="238"/>
      <x:c r="DJ6" s="238"/>
      <x:c r="DK6" s="238"/>
      <x:c r="DL6" s="238"/>
      <x:c r="DM6" s="238"/>
      <x:c r="DN6" s="238"/>
      <x:c r="DO6" s="238"/>
      <x:c r="DP6" s="258"/>
      <x:c r="DQ6" s="258"/>
      <x:c r="DR6" s="258"/>
      <x:c r="DS6" s="258"/>
      <x:c r="DT6" s="258"/>
      <x:c r="DU6" s="258"/>
      <x:c r="DV6" s="258"/>
      <x:c r="DW6" s="258"/>
      <x:c r="DX6" s="258"/>
      <x:c r="DY6" s="258"/>
      <x:c r="DZ6" s="258"/>
      <x:c r="EA6" s="258"/>
      <x:c r="EB6" s="258"/>
      <x:c r="EC6" s="258"/>
      <x:c r="ED6" s="258"/>
      <x:c r="EE6" s="258"/>
      <x:c r="EF6" s="258"/>
      <x:c r="EG6" s="258"/>
      <x:c r="EH6" s="258"/>
      <x:c r="EI6" s="258"/>
      <x:c r="EJ6" s="258"/>
      <x:c r="EK6" s="258"/>
      <x:c r="EL6" s="258"/>
      <x:c r="EM6" s="258"/>
      <x:c r="EN6" s="258"/>
      <x:c r="EO6" s="258"/>
      <x:c r="EP6" s="258"/>
      <x:c r="EQ6" s="258"/>
      <x:c r="ER6" s="258"/>
      <x:c r="ES6" s="258"/>
      <x:c r="ET6" s="258"/>
      <x:c r="EU6" s="258"/>
      <x:c r="EV6" s="238"/>
    </x:row>
    <x:row r="7" ht="7.5" customHeight="1">
      <x:c r="A7" s="238"/>
      <x:c r="B7" s="246"/>
      <x:c r="C7" s="246"/>
      <x:c r="D7" s="246"/>
      <x:c r="E7" s="246"/>
      <x:c r="F7" s="246"/>
      <x:c r="G7" s="246"/>
      <x:c r="H7" s="246"/>
      <x:c r="I7" s="246"/>
      <x:c r="J7" s="246"/>
      <x:c r="K7" s="246"/>
      <x:c r="L7" s="246"/>
      <x:c r="M7" s="246"/>
      <x:c r="N7" s="246"/>
      <x:c r="O7" s="246"/>
      <x:c r="P7" s="246"/>
      <x:c r="Q7" s="246"/>
      <x:c r="R7" s="246"/>
      <x:c r="S7" s="246"/>
      <x:c r="T7" s="246"/>
      <x:c r="U7" s="246"/>
      <x:c r="V7" s="246"/>
      <x:c r="W7" s="246"/>
      <x:c r="X7" s="246"/>
      <x:c r="Y7" s="246"/>
      <x:c r="Z7" s="246"/>
      <x:c r="AA7" s="246"/>
      <x:c r="AB7" s="246"/>
      <x:c r="AC7" s="246"/>
      <x:c r="AD7" s="246"/>
      <x:c r="AE7" s="246"/>
      <x:c r="AF7" s="246"/>
      <x:c r="AG7" s="246"/>
      <x:c r="AH7" s="246"/>
      <x:c r="AI7" s="246"/>
      <x:c r="AJ7" s="246"/>
      <x:c r="AK7" s="246"/>
      <x:c r="AL7" s="246"/>
      <x:c r="AM7" s="246"/>
      <x:c r="AN7" s="246"/>
      <x:c r="AO7" s="246"/>
      <x:c r="AP7" s="246"/>
      <x:c r="AQ7" s="246"/>
      <x:c r="AR7" s="246"/>
      <x:c r="AS7" s="246"/>
      <x:c r="AT7" s="246"/>
      <x:c r="AU7" s="246"/>
      <x:c r="AV7" s="246"/>
      <x:c r="AW7" s="246"/>
      <x:c r="AX7" s="246"/>
      <x:c r="AY7" s="246"/>
      <x:c r="AZ7" s="246"/>
      <x:c r="BA7" s="246"/>
      <x:c r="BB7" s="246"/>
      <x:c r="BC7" s="246"/>
      <x:c r="BD7" s="246"/>
      <x:c r="BE7" s="246"/>
      <x:c r="BF7" s="246"/>
      <x:c r="BG7" s="246"/>
      <x:c r="BH7" s="246"/>
      <x:c r="BI7" s="246"/>
      <x:c r="BJ7" s="246"/>
      <x:c r="BK7" s="246"/>
      <x:c r="BL7" s="246"/>
      <x:c r="BM7" s="246"/>
      <x:c r="BN7" s="246"/>
      <x:c r="BO7" s="246"/>
      <x:c r="BP7" s="246"/>
      <x:c r="BQ7" s="246"/>
      <x:c r="BR7" s="246"/>
      <x:c r="BS7" s="246"/>
      <x:c r="BT7" s="246"/>
      <x:c r="BU7" s="246"/>
      <x:c r="BV7" s="246"/>
      <x:c r="BW7" s="246"/>
      <x:c r="BX7" s="246"/>
      <x:c r="BY7" s="246"/>
      <x:c r="BZ7" s="246"/>
      <x:c r="CA7" s="246"/>
      <x:c r="CB7" s="246"/>
      <x:c r="CC7" s="246"/>
      <x:c r="CD7" s="246"/>
      <x:c r="CE7" s="246"/>
      <x:c r="CF7" s="246"/>
      <x:c r="CG7" s="246"/>
      <x:c r="CH7" s="246"/>
      <x:c r="CI7" s="246"/>
      <x:c r="CJ7" s="246"/>
      <x:c r="CK7" s="246"/>
      <x:c r="CL7" s="246"/>
      <x:c r="CM7" s="246"/>
      <x:c r="CN7" s="246"/>
      <x:c r="CO7" s="238"/>
      <x:c r="CP7" s="238"/>
      <x:c r="CQ7" s="238"/>
      <x:c r="CR7" s="238"/>
      <x:c r="CS7" s="238"/>
      <x:c r="CT7" s="238"/>
      <x:c r="CU7" s="238"/>
      <x:c r="CV7" s="238"/>
      <x:c r="CW7" s="238"/>
      <x:c r="CX7" s="238"/>
      <x:c r="CY7" s="238"/>
      <x:c r="CZ7" s="238"/>
      <x:c r="DA7" s="238"/>
      <x:c r="DB7" s="238"/>
      <x:c r="DC7" s="238"/>
      <x:c r="DD7" s="238"/>
      <x:c r="DE7" s="238"/>
      <x:c r="DF7" s="238"/>
      <x:c r="DG7" s="238"/>
      <x:c r="DH7" s="238"/>
      <x:c r="DI7" s="238"/>
      <x:c r="DJ7" s="238"/>
      <x:c r="DK7" s="238"/>
      <x:c r="DL7" s="238"/>
      <x:c r="DM7" s="238"/>
      <x:c r="DN7" s="238"/>
      <x:c r="DO7" s="238"/>
      <x:c r="DP7" s="258"/>
      <x:c r="DQ7" s="258"/>
      <x:c r="DR7" s="258"/>
      <x:c r="DS7" s="258"/>
      <x:c r="DT7" s="258"/>
      <x:c r="DU7" s="258"/>
      <x:c r="DV7" s="258"/>
      <x:c r="DW7" s="258"/>
      <x:c r="DX7" s="258"/>
      <x:c r="DY7" s="258"/>
      <x:c r="DZ7" s="258"/>
      <x:c r="EA7" s="258"/>
      <x:c r="EB7" s="258"/>
      <x:c r="EC7" s="258"/>
      <x:c r="ED7" s="258"/>
      <x:c r="EE7" s="258"/>
      <x:c r="EF7" s="258"/>
      <x:c r="EG7" s="258"/>
      <x:c r="EH7" s="258"/>
      <x:c r="EI7" s="258"/>
      <x:c r="EJ7" s="258"/>
      <x:c r="EK7" s="258"/>
      <x:c r="EL7" s="258"/>
      <x:c r="EM7" s="258"/>
      <x:c r="EN7" s="258"/>
      <x:c r="EO7" s="258"/>
      <x:c r="EP7" s="258"/>
      <x:c r="EQ7" s="258"/>
      <x:c r="ER7" s="258"/>
      <x:c r="ES7" s="258"/>
      <x:c r="ET7" s="258"/>
      <x:c r="EU7" s="258"/>
      <x:c r="EV7" s="238"/>
    </x:row>
    <x:row r="8" ht="7.5" customHeight="1">
      <x:c r="A8" s="238"/>
      <x:c r="B8" s="238"/>
      <x:c r="C8" s="238"/>
      <x:c r="D8" s="238"/>
      <x:c r="E8" s="238"/>
      <x:c r="F8" s="238"/>
      <x:c r="G8" s="238"/>
      <x:c r="H8" s="238"/>
      <x:c r="I8" s="238"/>
      <x:c r="J8" s="238"/>
      <x:c r="K8" s="238"/>
      <x:c r="L8" s="238"/>
      <x:c r="M8" s="238"/>
      <x:c r="N8" s="238"/>
      <x:c r="O8" s="238"/>
      <x:c r="P8" s="238"/>
      <x:c r="Q8" s="238"/>
      <x:c r="R8" s="238"/>
      <x:c r="S8" s="238"/>
      <x:c r="T8" s="238"/>
      <x:c r="U8" s="238"/>
      <x:c r="V8" s="238"/>
      <x:c r="W8" s="238"/>
      <x:c r="X8" s="238"/>
      <x:c r="Y8" s="238"/>
      <x:c r="Z8" s="238"/>
      <x:c r="AA8" s="238"/>
      <x:c r="AB8" s="238"/>
      <x:c r="AC8" s="238"/>
      <x:c r="AD8" s="238"/>
      <x:c r="AE8" s="238"/>
      <x:c r="AF8" s="238"/>
      <x:c r="AG8" s="238"/>
      <x:c r="AH8" s="238"/>
      <x:c r="AI8" s="238"/>
      <x:c r="AJ8" s="238"/>
      <x:c r="AK8" s="238"/>
      <x:c r="AL8" s="238"/>
      <x:c r="AM8" s="238"/>
      <x:c r="AN8" s="238"/>
      <x:c r="AO8" s="238"/>
      <x:c r="AP8" s="238"/>
      <x:c r="AQ8" s="238"/>
      <x:c r="AR8" s="238"/>
      <x:c r="AS8" s="238"/>
      <x:c r="AT8" s="238"/>
      <x:c r="AU8" s="238"/>
      <x:c r="AV8" s="238"/>
      <x:c r="AW8" s="238"/>
      <x:c r="AX8" s="238"/>
      <x:c r="AY8" s="238"/>
      <x:c r="AZ8" s="238"/>
      <x:c r="BA8" s="238"/>
      <x:c r="BB8" s="238"/>
      <x:c r="BC8" s="238"/>
      <x:c r="BD8" s="238"/>
      <x:c r="BE8" s="238"/>
      <x:c r="BF8" s="238"/>
      <x:c r="BG8" s="238"/>
      <x:c r="BH8" s="238"/>
      <x:c r="BI8" s="238"/>
      <x:c r="BJ8" s="238"/>
      <x:c r="BK8" s="238"/>
      <x:c r="BL8" s="238"/>
      <x:c r="BM8" s="238"/>
      <x:c r="BN8" s="238"/>
      <x:c r="BO8" s="238"/>
      <x:c r="BP8" s="238"/>
      <x:c r="BQ8" s="238"/>
      <x:c r="BR8" s="238"/>
      <x:c r="BS8" s="238"/>
      <x:c r="BT8" s="238"/>
      <x:c r="BU8" s="238"/>
      <x:c r="BV8" s="238"/>
      <x:c r="BW8" s="238"/>
      <x:c r="BX8" s="238"/>
      <x:c r="BY8" s="238"/>
      <x:c r="BZ8" s="238"/>
      <x:c r="CA8" s="238"/>
      <x:c r="CB8" s="238"/>
      <x:c r="CC8" s="238"/>
      <x:c r="CD8" s="238"/>
      <x:c r="CE8" s="238"/>
      <x:c r="CF8" s="238"/>
      <x:c r="CG8" s="238"/>
      <x:c r="CH8" s="238"/>
      <x:c r="CI8" s="238"/>
      <x:c r="CJ8" s="238"/>
      <x:c r="CK8" s="238"/>
      <x:c r="CL8" s="238"/>
      <x:c r="CM8" s="238"/>
      <x:c r="CN8" s="238"/>
      <x:c r="CO8" s="238"/>
      <x:c r="CP8" s="238"/>
      <x:c r="CQ8" s="238"/>
      <x:c r="CR8" s="238"/>
      <x:c r="CS8" s="238"/>
      <x:c r="CT8" s="238"/>
      <x:c r="CU8" s="238"/>
      <x:c r="CV8" s="238"/>
      <x:c r="CW8" s="238"/>
      <x:c r="CX8" s="238"/>
      <x:c r="CY8" s="238"/>
      <x:c r="CZ8" s="238"/>
      <x:c r="DA8" s="238"/>
      <x:c r="DB8" s="238"/>
      <x:c r="DC8" s="238"/>
      <x:c r="DD8" s="238"/>
      <x:c r="DE8" s="238"/>
      <x:c r="DF8" s="238"/>
      <x:c r="DG8" s="238"/>
      <x:c r="DH8" s="238"/>
      <x:c r="DI8" s="238"/>
      <x:c r="DJ8" s="238"/>
      <x:c r="DK8" s="238"/>
      <x:c r="DL8" s="238"/>
      <x:c r="DM8" s="238"/>
      <x:c r="DN8" s="238"/>
      <x:c r="DO8" s="238"/>
      <x:c r="DP8" s="238"/>
      <x:c r="DQ8" s="238"/>
      <x:c r="DR8" s="238"/>
      <x:c r="DS8" s="238"/>
      <x:c r="DT8" s="238"/>
      <x:c r="DU8" s="238"/>
      <x:c r="DV8" s="238"/>
      <x:c r="DW8" s="238"/>
      <x:c r="DX8" s="238"/>
      <x:c r="DY8" s="238"/>
      <x:c r="DZ8" s="238"/>
      <x:c r="EA8" s="238"/>
      <x:c r="EB8" s="238"/>
      <x:c r="EC8" s="238"/>
      <x:c r="ED8" s="238"/>
      <x:c r="EE8" s="238"/>
      <x:c r="EF8" s="238"/>
      <x:c r="EG8" s="238"/>
      <x:c r="EH8" s="238"/>
      <x:c r="EI8" s="238"/>
      <x:c r="EJ8" s="238"/>
      <x:c r="EK8" s="238"/>
      <x:c r="EL8" s="238"/>
      <x:c r="EM8" s="238"/>
      <x:c r="EN8" s="238"/>
      <x:c r="EO8" s="238"/>
      <x:c r="EP8" s="238"/>
      <x:c r="EQ8" s="238"/>
      <x:c r="ER8" s="238"/>
      <x:c r="ES8" s="238"/>
      <x:c r="ET8" s="238"/>
      <x:c r="EU8" s="238"/>
      <x:c r="EV8" s="238"/>
    </x:row>
    <x:row r="9" ht="7.5" customHeight="1">
      <x:c r="A9" s="5"/>
      <x:c r="B9" s="5"/>
      <x:c r="C9" s="5"/>
      <x:c r="D9" s="5"/>
      <x:c r="E9" s="5"/>
      <x:c r="F9" s="5"/>
      <x:c r="G9" s="5"/>
      <x:c r="H9" s="5"/>
      <x:c r="I9" s="5"/>
      <x:c r="J9" s="5"/>
      <x:c r="K9" s="5"/>
      <x:c r="L9" s="5"/>
      <x:c r="M9" s="5"/>
      <x:c r="N9" s="5"/>
      <x:c r="O9" s="5"/>
      <x:c r="P9" s="5"/>
      <x:c r="Q9" s="5"/>
      <x:c r="R9" s="5"/>
      <x:c r="S9" s="5"/>
      <x:c r="T9" s="5"/>
      <x:c r="U9" s="5"/>
      <x:c r="V9" s="5"/>
      <x:c r="W9" s="5"/>
      <x:c r="X9" s="5"/>
      <x:c r="Y9" s="5"/>
      <x:c r="Z9" s="5"/>
      <x:c r="AA9" s="5"/>
      <x:c r="AB9" s="5"/>
      <x:c r="AC9" s="5"/>
      <x:c r="AD9" s="5"/>
      <x:c r="AE9" s="5"/>
      <x:c r="AF9" s="5"/>
      <x:c r="AG9" s="5"/>
      <x:c r="AH9" s="5"/>
      <x:c r="AI9" s="5"/>
      <x:c r="AJ9" s="5"/>
      <x:c r="AK9" s="5"/>
      <x:c r="AL9" s="5"/>
      <x:c r="AM9" s="5"/>
      <x:c r="AN9" s="5"/>
      <x:c r="AO9" s="5"/>
      <x:c r="AP9" s="5"/>
      <x:c r="AQ9" s="5"/>
      <x:c r="AR9" s="5"/>
      <x:c r="AS9" s="5"/>
      <x:c r="AT9" s="5"/>
      <x:c r="AU9" s="5"/>
      <x:c r="AV9" s="5"/>
      <x:c r="AW9" s="5"/>
      <x:c r="AX9" s="5"/>
      <x:c r="AY9" s="5"/>
      <x:c r="AZ9" s="5"/>
      <x:c r="BA9" s="5"/>
      <x:c r="BB9" s="5"/>
      <x:c r="BC9" s="5"/>
      <x:c r="BD9" s="5"/>
      <x:c r="BE9" s="5"/>
      <x:c r="BF9" s="5"/>
      <x:c r="BG9" s="5"/>
      <x:c r="BH9" s="5"/>
      <x:c r="BI9" s="5"/>
      <x:c r="BJ9" s="5"/>
      <x:c r="BK9" s="5"/>
      <x:c r="BL9" s="5"/>
      <x:c r="BM9" s="5"/>
      <x:c r="BN9" s="5"/>
      <x:c r="BO9" s="5"/>
      <x:c r="BP9" s="5"/>
      <x:c r="BQ9" s="5"/>
      <x:c r="BR9" s="5"/>
      <x:c r="BS9" s="5"/>
      <x:c r="BT9" s="5"/>
      <x:c r="BU9" s="5"/>
      <x:c r="BV9" s="5"/>
      <x:c r="BW9" s="5"/>
      <x:c r="BX9" s="5"/>
      <x:c r="BY9" s="5"/>
      <x:c r="BZ9" s="5"/>
      <x:c r="CA9" s="5"/>
      <x:c r="CB9" s="5"/>
      <x:c r="CC9" s="5"/>
      <x:c r="CD9" s="5"/>
      <x:c r="CE9" s="5"/>
      <x:c r="CF9" s="5"/>
      <x:c r="CG9" s="5"/>
      <x:c r="CH9" s="5"/>
      <x:c r="CI9" s="5"/>
      <x:c r="CJ9" s="5"/>
      <x:c r="CK9" s="5"/>
      <x:c r="CL9" s="5"/>
      <x:c r="CM9" s="5"/>
      <x:c r="CN9" s="5"/>
      <x:c r="CO9" s="5"/>
      <x:c r="CP9" s="5"/>
      <x:c r="CQ9" s="5"/>
      <x:c r="CR9" s="5"/>
      <x:c r="CS9" s="5"/>
      <x:c r="CT9" s="5"/>
      <x:c r="CU9" s="5"/>
      <x:c r="CV9" s="5"/>
      <x:c r="CW9" s="5"/>
      <x:c r="CX9" s="5"/>
      <x:c r="CY9" s="5"/>
      <x:c r="CZ9" s="5"/>
      <x:c r="DA9" s="5"/>
      <x:c r="DB9" s="5"/>
      <x:c r="DC9" s="5"/>
      <x:c r="DD9" s="5"/>
      <x:c r="DE9" s="5"/>
      <x:c r="DF9" s="5"/>
      <x:c r="DG9" s="5"/>
      <x:c r="DH9" s="5"/>
      <x:c r="DI9" s="5"/>
      <x:c r="DJ9" s="5"/>
      <x:c r="DK9" s="5"/>
      <x:c r="DL9" s="5"/>
      <x:c r="DM9" s="5"/>
      <x:c r="DN9" s="5"/>
      <x:c r="DO9" s="5"/>
      <x:c r="DP9" s="5"/>
      <x:c r="DQ9" s="5"/>
      <x:c r="DR9" s="5"/>
      <x:c r="DS9" s="5"/>
      <x:c r="DT9" s="5"/>
      <x:c r="DU9" s="5"/>
      <x:c r="DV9" s="5"/>
      <x:c r="DW9" s="5"/>
      <x:c r="DX9" s="5"/>
      <x:c r="DY9" s="5"/>
      <x:c r="DZ9" s="5"/>
      <x:c r="EA9" s="5"/>
      <x:c r="EB9" s="5"/>
      <x:c r="EC9" s="5"/>
      <x:c r="ED9" s="5"/>
      <x:c r="EE9" s="5"/>
      <x:c r="EF9" s="5"/>
      <x:c r="EG9" s="5"/>
      <x:c r="EH9" s="5"/>
      <x:c r="EI9" s="5"/>
      <x:c r="EJ9" s="5"/>
      <x:c r="EK9" s="5"/>
      <x:c r="EL9" s="5"/>
      <x:c r="EM9" s="5"/>
      <x:c r="EN9" s="5"/>
      <x:c r="EO9" s="5"/>
      <x:c r="EP9" s="5"/>
      <x:c r="EQ9" s="5"/>
      <x:c r="ER9" s="5"/>
      <x:c r="ES9" s="5"/>
      <x:c r="ET9" s="5"/>
      <x:c r="EU9" s="5"/>
      <x:c r="EV9" s="5"/>
    </x:row>
    <x:row r="10" ht="7.5" customHeight="1">
      <x:c r="A10" s="5"/>
      <x:c r="B10" s="150" t="n">
        <x:v>0</x:v>
      </x:c>
      <x:c r="C10" s="150" t="n">
        <x:v>0</x:v>
      </x:c>
      <x:c r="D10" s="150" t="n">
        <x:v>0</x:v>
      </x:c>
      <x:c r="E10" s="150" t="n">
        <x:v>0</x:v>
      </x:c>
      <x:c r="F10" s="150" t="n">
        <x:v>0</x:v>
      </x:c>
      <x:c r="G10" s="150" t="n">
        <x:v>0</x:v>
      </x:c>
      <x:c r="H10" s="150" t="n">
        <x:v>0</x:v>
      </x:c>
      <x:c r="I10" s="150" t="n">
        <x:v>0</x:v>
      </x:c>
      <x:c r="J10" s="150" t="n">
        <x:v>0</x:v>
      </x:c>
      <x:c r="K10" s="150" t="n">
        <x:v>0</x:v>
      </x:c>
      <x:c r="L10" s="150" t="n">
        <x:v>0</x:v>
      </x:c>
      <x:c r="M10" s="150" t="n">
        <x:v>0</x:v>
      </x:c>
      <x:c r="N10" s="150" t="n">
        <x:v>0</x:v>
      </x:c>
      <x:c r="O10" s="150" t="n">
        <x:v>0</x:v>
      </x:c>
      <x:c r="P10" s="150" t="n">
        <x:v>0</x:v>
      </x:c>
      <x:c r="Q10" s="150" t="n">
        <x:v>0</x:v>
      </x:c>
      <x:c r="R10" s="150" t="n">
        <x:v>0</x:v>
      </x:c>
      <x:c r="S10" s="150" t="n">
        <x:v>0</x:v>
      </x:c>
      <x:c r="T10" s="150" t="n">
        <x:v>0</x:v>
      </x:c>
      <x:c r="U10" s="150" t="n">
        <x:v>0</x:v>
      </x:c>
      <x:c r="V10" s="150" t="n">
        <x:v>0</x:v>
      </x:c>
      <x:c r="W10" s="150" t="n">
        <x:v>0</x:v>
      </x:c>
      <x:c r="X10" s="150" t="n">
        <x:v>0</x:v>
      </x:c>
      <x:c r="Y10" s="150" t="n">
        <x:v>0</x:v>
      </x:c>
      <x:c r="Z10" s="150" t="n">
        <x:v>0</x:v>
      </x:c>
      <x:c r="AA10" s="150" t="n">
        <x:v>0</x:v>
      </x:c>
      <x:c r="AB10" s="150" t="n">
        <x:v>0</x:v>
      </x:c>
      <x:c r="AC10" s="150" t="n">
        <x:v>0</x:v>
      </x:c>
      <x:c r="AD10" s="150" t="n">
        <x:v>0</x:v>
      </x:c>
      <x:c r="AE10" s="150" t="n">
        <x:v>0</x:v>
      </x:c>
      <x:c r="AF10" s="150" t="n">
        <x:v>0</x:v>
      </x:c>
      <x:c r="AG10" s="150" t="n">
        <x:v>0</x:v>
      </x:c>
      <x:c r="AH10" s="150" t="n">
        <x:v>0</x:v>
      </x:c>
      <x:c r="AI10" s="150" t="n">
        <x:v>0</x:v>
      </x:c>
      <x:c r="AJ10" s="150" t="n">
        <x:v>0</x:v>
      </x:c>
      <x:c r="AK10" s="150" t="n">
        <x:v>0</x:v>
      </x:c>
      <x:c r="AL10" s="150" t="n">
        <x:v>0</x:v>
      </x:c>
      <x:c r="AM10" s="150" t="n">
        <x:v>0</x:v>
      </x:c>
      <x:c r="AN10" s="150" t="n">
        <x:v>0</x:v>
      </x:c>
      <x:c r="AO10" s="150" t="n">
        <x:v>0</x:v>
      </x:c>
      <x:c r="AP10" s="150" t="n">
        <x:v>0</x:v>
      </x:c>
      <x:c r="AQ10" s="150" t="n">
        <x:v>0</x:v>
      </x:c>
      <x:c r="AR10" s="150" t="n">
        <x:v>0</x:v>
      </x:c>
      <x:c r="AS10" s="150" t="n">
        <x:v>0</x:v>
      </x:c>
      <x:c r="AT10" s="150" t="n">
        <x:v>0</x:v>
      </x:c>
      <x:c r="AU10" s="150" t="n">
        <x:v>0</x:v>
      </x:c>
      <x:c r="AV10" s="150" t="n">
        <x:v>0</x:v>
      </x:c>
      <x:c r="AW10" s="150" t="n">
        <x:v>0</x:v>
      </x:c>
      <x:c r="AX10" s="150" t="n">
        <x:v>0</x:v>
      </x:c>
      <x:c r="AY10" s="150" t="n">
        <x:v>0</x:v>
      </x:c>
      <x:c r="AZ10" s="150" t="n">
        <x:v>0</x:v>
      </x:c>
      <x:c r="BA10" s="150" t="n">
        <x:v>0</x:v>
      </x:c>
      <x:c r="BB10" s="150" t="n">
        <x:v>0</x:v>
      </x:c>
      <x:c r="BC10" s="150" t="n">
        <x:v>0</x:v>
      </x:c>
      <x:c r="BD10" s="150" t="n">
        <x:v>0</x:v>
      </x:c>
      <x:c r="BE10" s="150" t="n">
        <x:v>0</x:v>
      </x:c>
      <x:c r="BF10" s="150" t="n">
        <x:v>0</x:v>
      </x:c>
      <x:c r="BG10" s="150" t="n">
        <x:v>0</x:v>
      </x:c>
      <x:c r="BH10" s="150" t="n">
        <x:v>0</x:v>
      </x:c>
      <x:c r="BI10" s="150" t="n">
        <x:v>0</x:v>
      </x:c>
      <x:c r="BJ10" s="150" t="n">
        <x:v>0</x:v>
      </x:c>
      <x:c r="BK10" s="150" t="n">
        <x:v>0</x:v>
      </x:c>
      <x:c r="BL10" s="150" t="n">
        <x:v>0</x:v>
      </x:c>
      <x:c r="BM10" s="150" t="n">
        <x:v>0</x:v>
      </x:c>
      <x:c r="BN10" s="150" t="n">
        <x:v>0</x:v>
      </x:c>
      <x:c r="BO10" s="150" t="n">
        <x:v>0</x:v>
      </x:c>
      <x:c r="BP10" s="150" t="n">
        <x:v>0</x:v>
      </x:c>
      <x:c r="BQ10" s="150" t="n">
        <x:v>0</x:v>
      </x:c>
      <x:c r="BR10" s="150" t="n">
        <x:v>0</x:v>
      </x:c>
      <x:c r="BS10" s="150" t="n">
        <x:v>0</x:v>
      </x:c>
      <x:c r="BT10" s="150" t="n">
        <x:v>0</x:v>
      </x:c>
      <x:c r="BU10" s="150" t="n">
        <x:v>0</x:v>
      </x:c>
      <x:c r="BV10" s="150" t="n">
        <x:v>0</x:v>
      </x:c>
      <x:c r="BW10" s="150" t="n">
        <x:v>0</x:v>
      </x:c>
      <x:c r="BX10" s="150" t="n">
        <x:v>0</x:v>
      </x:c>
      <x:c r="BY10" s="150" t="n">
        <x:v>0</x:v>
      </x:c>
      <x:c r="BZ10" s="150" t="n">
        <x:v>0</x:v>
      </x:c>
      <x:c r="CA10" s="150" t="n">
        <x:v>0</x:v>
      </x:c>
      <x:c r="CB10" s="150" t="n">
        <x:v>0</x:v>
      </x:c>
      <x:c r="CC10" s="150" t="n">
        <x:v>0</x:v>
      </x:c>
      <x:c r="CD10" s="150" t="n">
        <x:v>0</x:v>
      </x:c>
      <x:c r="CE10" s="150" t="n">
        <x:v>0</x:v>
      </x:c>
      <x:c r="CF10" s="150" t="n">
        <x:v>0</x:v>
      </x:c>
      <x:c r="CG10" s="150" t="n">
        <x:v>0</x:v>
      </x:c>
      <x:c r="CH10" s="150" t="n">
        <x:v>0</x:v>
      </x:c>
      <x:c r="CI10" s="150" t="n">
        <x:v>0</x:v>
      </x:c>
      <x:c r="CJ10" s="150" t="n">
        <x:v>0</x:v>
      </x:c>
      <x:c r="CK10" s="150" t="n">
        <x:v>0</x:v>
      </x:c>
      <x:c r="CL10" s="150" t="n">
        <x:v>0</x:v>
      </x:c>
      <x:c r="CM10" s="150" t="n">
        <x:v>0</x:v>
      </x:c>
      <x:c r="CN10" s="150" t="n">
        <x:v>0</x:v>
      </x:c>
      <x:c r="CO10" s="150" t="n">
        <x:v>0</x:v>
      </x:c>
      <x:c r="CP10" s="150" t="n">
        <x:v>0</x:v>
      </x:c>
      <x:c r="CQ10" s="150" t="n">
        <x:v>0</x:v>
      </x:c>
      <x:c r="CR10" s="150" t="n">
        <x:v>0</x:v>
      </x:c>
      <x:c r="CS10" s="150" t="n">
        <x:v>0</x:v>
      </x:c>
      <x:c r="CT10" s="150" t="n">
        <x:v>0</x:v>
      </x:c>
      <x:c r="CU10" s="150" t="n">
        <x:v>0</x:v>
      </x:c>
      <x:c r="CV10" s="150" t="n">
        <x:v>0</x:v>
      </x:c>
      <x:c r="CW10" s="150" t="n">
        <x:v>0</x:v>
      </x:c>
      <x:c r="CX10" s="150" t="n">
        <x:v>0</x:v>
      </x:c>
      <x:c r="CY10" s="150" t="n">
        <x:v>0</x:v>
      </x:c>
      <x:c r="CZ10" s="150" t="n">
        <x:v>0</x:v>
      </x:c>
      <x:c r="DA10" s="150" t="n">
        <x:v>0</x:v>
      </x:c>
      <x:c r="DB10" s="150" t="n">
        <x:v>0</x:v>
      </x:c>
      <x:c r="DC10" s="150" t="n">
        <x:v>0</x:v>
      </x:c>
      <x:c r="DD10" s="150" t="n">
        <x:v>0</x:v>
      </x:c>
      <x:c r="DE10" s="150" t="n">
        <x:v>0</x:v>
      </x:c>
      <x:c r="DF10" s="150" t="n">
        <x:v>0</x:v>
      </x:c>
      <x:c r="DG10" s="150" t="n">
        <x:v>0</x:v>
      </x:c>
      <x:c r="DH10" s="150" t="n">
        <x:v>0</x:v>
      </x:c>
      <x:c r="DI10" s="150" t="n">
        <x:v>0</x:v>
      </x:c>
      <x:c r="DJ10" s="150" t="n">
        <x:v>0</x:v>
      </x:c>
      <x:c r="DK10" s="150" t="n">
        <x:v>0</x:v>
      </x:c>
      <x:c r="DL10" s="150" t="n">
        <x:v>0</x:v>
      </x:c>
      <x:c r="DM10" s="150" t="n">
        <x:v>0</x:v>
      </x:c>
      <x:c r="DN10" s="150" t="n">
        <x:v>0</x:v>
      </x:c>
      <x:c r="DO10" s="150" t="n">
        <x:v>0</x:v>
      </x:c>
      <x:c r="DP10" s="150" t="n">
        <x:v>0</x:v>
      </x:c>
      <x:c r="DQ10" s="150" t="n">
        <x:v>0</x:v>
      </x:c>
      <x:c r="DR10" s="5"/>
      <x:c r="DS10" s="322" t="str">
        <x:v>RACE CONTROL  /  比赛控制</x:v>
      </x:c>
      <x:c r="DT10" s="322"/>
      <x:c r="DU10" s="322"/>
      <x:c r="DV10" s="322"/>
      <x:c r="DW10" s="322"/>
      <x:c r="DX10" s="322"/>
      <x:c r="DY10" s="322"/>
      <x:c r="DZ10" s="322"/>
      <x:c r="EA10" s="322"/>
      <x:c r="EB10" s="322"/>
      <x:c r="EC10" s="322"/>
      <x:c r="ED10" s="322"/>
      <x:c r="EE10" s="322"/>
      <x:c r="EF10" s="322"/>
      <x:c r="EG10" s="322"/>
      <x:c r="EH10" s="322"/>
      <x:c r="EI10" s="322"/>
      <x:c r="EJ10" s="322"/>
      <x:c r="EK10" s="322"/>
      <x:c r="EL10" s="322"/>
      <x:c r="EM10" s="322"/>
      <x:c r="EN10" s="322"/>
      <x:c r="EO10" s="322"/>
      <x:c r="EP10" s="322"/>
      <x:c r="EQ10" s="322"/>
      <x:c r="ER10" s="322"/>
      <x:c r="ES10" s="322"/>
      <x:c r="ET10" s="322"/>
      <x:c r="EU10" s="322"/>
      <x:c r="EV10" s="5"/>
    </x:row>
    <x:row r="11" ht="7.5" customHeight="1">
      <x:c r="A11" s="5"/>
      <x:c r="B11" s="150" t="n">
        <x:v>0</x:v>
      </x:c>
      <x:c r="C11" s="150" t="n">
        <x:v>0</x:v>
      </x:c>
      <x:c r="D11" s="150" t="n">
        <x:v>0</x:v>
      </x:c>
      <x:c r="E11" s="150" t="n">
        <x:v>0</x:v>
      </x:c>
      <x:c r="F11" s="150" t="n">
        <x:v>0</x:v>
      </x:c>
      <x:c r="G11" s="150" t="n">
        <x:v>0</x:v>
      </x:c>
      <x:c r="H11" s="150" t="n">
        <x:v>0</x:v>
      </x:c>
      <x:c r="I11" s="150" t="n">
        <x:v>0</x:v>
      </x:c>
      <x:c r="J11" s="150" t="n">
        <x:v>0</x:v>
      </x:c>
      <x:c r="K11" s="150" t="n">
        <x:v>0</x:v>
      </x:c>
      <x:c r="L11" s="150" t="n">
        <x:v>0</x:v>
      </x:c>
      <x:c r="M11" s="150" t="n">
        <x:v>0</x:v>
      </x:c>
      <x:c r="N11" s="150" t="n">
        <x:v>0</x:v>
      </x:c>
      <x:c r="O11" s="150" t="n">
        <x:v>0</x:v>
      </x:c>
      <x:c r="P11" s="150" t="n">
        <x:v>0</x:v>
      </x:c>
      <x:c r="Q11" s="150" t="n">
        <x:v>0</x:v>
      </x:c>
      <x:c r="R11" s="152" t="n">
        <x:v>3</x:v>
      </x:c>
      <x:c r="S11" s="154" t="n">
        <x:v>4</x:v>
      </x:c>
      <x:c r="T11" s="154" t="n">
        <x:v>4</x:v>
      </x:c>
      <x:c r="U11" s="152" t="n">
        <x:v>3</x:v>
      </x:c>
      <x:c r="V11" s="152" t="n">
        <x:v>3</x:v>
      </x:c>
      <x:c r="W11" s="154" t="n">
        <x:v>4</x:v>
      </x:c>
      <x:c r="X11" s="154" t="n">
        <x:v>4</x:v>
      </x:c>
      <x:c r="Y11" s="152" t="n">
        <x:v>3</x:v>
      </x:c>
      <x:c r="Z11" s="152" t="n">
        <x:v>3</x:v>
      </x:c>
      <x:c r="AA11" s="154" t="n">
        <x:v>4</x:v>
      </x:c>
      <x:c r="AB11" s="154" t="n">
        <x:v>4</x:v>
      </x:c>
      <x:c r="AC11" s="152" t="n">
        <x:v>3</x:v>
      </x:c>
      <x:c r="AD11" s="152" t="n">
        <x:v>3</x:v>
      </x:c>
      <x:c r="AE11" s="154" t="n">
        <x:v>4</x:v>
      </x:c>
      <x:c r="AF11" s="154" t="n">
        <x:v>4</x:v>
      </x:c>
      <x:c r="AG11" s="152" t="n">
        <x:v>3</x:v>
      </x:c>
      <x:c r="AH11" s="152" t="n">
        <x:v>3</x:v>
      </x:c>
      <x:c r="AI11" s="154" t="n">
        <x:v>4</x:v>
      </x:c>
      <x:c r="AJ11" s="154" t="n">
        <x:v>4</x:v>
      </x:c>
      <x:c r="AK11" s="152" t="n">
        <x:v>3</x:v>
      </x:c>
      <x:c r="AL11" s="152" t="n">
        <x:v>3</x:v>
      </x:c>
      <x:c r="AM11" s="154" t="n">
        <x:v>4</x:v>
      </x:c>
      <x:c r="AN11" s="154" t="n">
        <x:v>4</x:v>
      </x:c>
      <x:c r="AO11" s="152" t="n">
        <x:v>3</x:v>
      </x:c>
      <x:c r="AP11" s="152" t="n">
        <x:v>3</x:v>
      </x:c>
      <x:c r="AQ11" s="154" t="n">
        <x:v>4</x:v>
      </x:c>
      <x:c r="AR11" s="154" t="n">
        <x:v>4</x:v>
      </x:c>
      <x:c r="AS11" s="152" t="n">
        <x:v>3</x:v>
      </x:c>
      <x:c r="AT11" s="152" t="n">
        <x:v>3</x:v>
      </x:c>
      <x:c r="AU11" s="150" t="n">
        <x:v>0</x:v>
      </x:c>
      <x:c r="AV11" s="150" t="n">
        <x:v>0</x:v>
      </x:c>
      <x:c r="AW11" s="150" t="n">
        <x:v>0</x:v>
      </x:c>
      <x:c r="AX11" s="150" t="n">
        <x:v>0</x:v>
      </x:c>
      <x:c r="AY11" s="150" t="n">
        <x:v>0</x:v>
      </x:c>
      <x:c r="AZ11" s="150" t="n">
        <x:v>0</x:v>
      </x:c>
      <x:c r="BA11" s="150" t="n">
        <x:v>0</x:v>
      </x:c>
      <x:c r="BB11" s="150" t="n">
        <x:v>0</x:v>
      </x:c>
      <x:c r="BC11" s="150" t="n">
        <x:v>0</x:v>
      </x:c>
      <x:c r="BD11" s="150" t="n">
        <x:v>0</x:v>
      </x:c>
      <x:c r="BE11" s="150" t="n">
        <x:v>0</x:v>
      </x:c>
      <x:c r="BF11" s="150" t="n">
        <x:v>0</x:v>
      </x:c>
      <x:c r="BG11" s="150" t="n">
        <x:v>0</x:v>
      </x:c>
      <x:c r="BH11" s="150" t="n">
        <x:v>0</x:v>
      </x:c>
      <x:c r="BI11" s="150" t="n">
        <x:v>0</x:v>
      </x:c>
      <x:c r="BJ11" s="150" t="n">
        <x:v>0</x:v>
      </x:c>
      <x:c r="BK11" s="150" t="n">
        <x:v>0</x:v>
      </x:c>
      <x:c r="BL11" s="150" t="n">
        <x:v>0</x:v>
      </x:c>
      <x:c r="BM11" s="150" t="n">
        <x:v>0</x:v>
      </x:c>
      <x:c r="BN11" s="150" t="n">
        <x:v>0</x:v>
      </x:c>
      <x:c r="BO11" s="150" t="n">
        <x:v>0</x:v>
      </x:c>
      <x:c r="BP11" s="150" t="n">
        <x:v>0</x:v>
      </x:c>
      <x:c r="BQ11" s="150" t="n">
        <x:v>0</x:v>
      </x:c>
      <x:c r="BR11" s="150" t="n">
        <x:v>0</x:v>
      </x:c>
      <x:c r="BS11" s="150" t="n">
        <x:v>0</x:v>
      </x:c>
      <x:c r="BT11" s="150" t="n">
        <x:v>0</x:v>
      </x:c>
      <x:c r="BU11" s="150" t="n">
        <x:v>0</x:v>
      </x:c>
      <x:c r="BV11" s="150" t="n">
        <x:v>0</x:v>
      </x:c>
      <x:c r="BW11" s="150" t="n">
        <x:v>0</x:v>
      </x:c>
      <x:c r="BX11" s="150" t="n">
        <x:v>0</x:v>
      </x:c>
      <x:c r="BY11" s="150" t="n">
        <x:v>0</x:v>
      </x:c>
      <x:c r="BZ11" s="150" t="n">
        <x:v>0</x:v>
      </x:c>
      <x:c r="CA11" s="150" t="n">
        <x:v>0</x:v>
      </x:c>
      <x:c r="CB11" s="150" t="n">
        <x:v>0</x:v>
      </x:c>
      <x:c r="CC11" s="150" t="n">
        <x:v>0</x:v>
      </x:c>
      <x:c r="CD11" s="150" t="n">
        <x:v>0</x:v>
      </x:c>
      <x:c r="CE11" s="150" t="n">
        <x:v>0</x:v>
      </x:c>
      <x:c r="CF11" s="150" t="n">
        <x:v>0</x:v>
      </x:c>
      <x:c r="CG11" s="150" t="n">
        <x:v>0</x:v>
      </x:c>
      <x:c r="CH11" s="150" t="n">
        <x:v>0</x:v>
      </x:c>
      <x:c r="CI11" s="150" t="n">
        <x:v>0</x:v>
      </x:c>
      <x:c r="CJ11" s="150" t="n">
        <x:v>0</x:v>
      </x:c>
      <x:c r="CK11" s="150" t="n">
        <x:v>0</x:v>
      </x:c>
      <x:c r="CL11" s="150" t="n">
        <x:v>0</x:v>
      </x:c>
      <x:c r="CM11" s="150" t="n">
        <x:v>0</x:v>
      </x:c>
      <x:c r="CN11" s="150" t="n">
        <x:v>0</x:v>
      </x:c>
      <x:c r="CO11" s="152" t="n">
        <x:v>3</x:v>
      </x:c>
      <x:c r="CP11" s="152" t="n">
        <x:v>3</x:v>
      </x:c>
      <x:c r="CQ11" s="154" t="n">
        <x:v>4</x:v>
      </x:c>
      <x:c r="CR11" s="154" t="n">
        <x:v>4</x:v>
      </x:c>
      <x:c r="CS11" s="152" t="n">
        <x:v>3</x:v>
      </x:c>
      <x:c r="CT11" s="152" t="n">
        <x:v>3</x:v>
      </x:c>
      <x:c r="CU11" s="154" t="n">
        <x:v>4</x:v>
      </x:c>
      <x:c r="CV11" s="154" t="n">
        <x:v>4</x:v>
      </x:c>
      <x:c r="CW11" s="152" t="n">
        <x:v>3</x:v>
      </x:c>
      <x:c r="CX11" s="152" t="n">
        <x:v>3</x:v>
      </x:c>
      <x:c r="CY11" s="154" t="n">
        <x:v>4</x:v>
      </x:c>
      <x:c r="CZ11" s="154" t="n">
        <x:v>4</x:v>
      </x:c>
      <x:c r="DA11" s="152" t="n">
        <x:v>3</x:v>
      </x:c>
      <x:c r="DB11" s="152" t="n">
        <x:v>3</x:v>
      </x:c>
      <x:c r="DC11" s="154" t="n">
        <x:v>4</x:v>
      </x:c>
      <x:c r="DD11" s="154" t="n">
        <x:v>4</x:v>
      </x:c>
      <x:c r="DE11" s="152" t="n">
        <x:v>3</x:v>
      </x:c>
      <x:c r="DF11" s="152" t="n">
        <x:v>3</x:v>
      </x:c>
      <x:c r="DG11" s="154" t="n">
        <x:v>4</x:v>
      </x:c>
      <x:c r="DH11" s="154" t="n">
        <x:v>4</x:v>
      </x:c>
      <x:c r="DI11" s="152" t="n">
        <x:v>3</x:v>
      </x:c>
      <x:c r="DJ11" s="152" t="n">
        <x:v>3</x:v>
      </x:c>
      <x:c r="DK11" s="154" t="n">
        <x:v>4</x:v>
      </x:c>
      <x:c r="DL11" s="154" t="n">
        <x:v>4</x:v>
      </x:c>
      <x:c r="DM11" s="150" t="n">
        <x:v>0</x:v>
      </x:c>
      <x:c r="DN11" s="150" t="n">
        <x:v>0</x:v>
      </x:c>
      <x:c r="DO11" s="150" t="n">
        <x:v>0</x:v>
      </x:c>
      <x:c r="DP11" s="150" t="n">
        <x:v>0</x:v>
      </x:c>
      <x:c r="DQ11" s="150" t="n">
        <x:v>0</x:v>
      </x:c>
      <x:c r="DR11" s="5"/>
      <x:c r="DS11" s="322"/>
      <x:c r="DT11" s="322"/>
      <x:c r="DU11" s="322"/>
      <x:c r="DV11" s="322"/>
      <x:c r="DW11" s="322"/>
      <x:c r="DX11" s="322"/>
      <x:c r="DY11" s="322"/>
      <x:c r="DZ11" s="322"/>
      <x:c r="EA11" s="322"/>
      <x:c r="EB11" s="322"/>
      <x:c r="EC11" s="322"/>
      <x:c r="ED11" s="322"/>
      <x:c r="EE11" s="322"/>
      <x:c r="EF11" s="322"/>
      <x:c r="EG11" s="322"/>
      <x:c r="EH11" s="322"/>
      <x:c r="EI11" s="322"/>
      <x:c r="EJ11" s="322"/>
      <x:c r="EK11" s="322"/>
      <x:c r="EL11" s="322"/>
      <x:c r="EM11" s="322"/>
      <x:c r="EN11" s="322"/>
      <x:c r="EO11" s="322"/>
      <x:c r="EP11" s="322"/>
      <x:c r="EQ11" s="322"/>
      <x:c r="ER11" s="322"/>
      <x:c r="ES11" s="322"/>
      <x:c r="ET11" s="322"/>
      <x:c r="EU11" s="322"/>
      <x:c r="EV11" s="5"/>
    </x:row>
    <x:row r="12" ht="7.5" customHeight="1">
      <x:c r="A12" s="5"/>
      <x:c r="B12" s="150" t="n">
        <x:v>0</x:v>
      </x:c>
      <x:c r="C12" s="150" t="n">
        <x:v>0</x:v>
      </x:c>
      <x:c r="D12" s="150" t="n">
        <x:v>0</x:v>
      </x:c>
      <x:c r="E12" s="150" t="n">
        <x:v>0</x:v>
      </x:c>
      <x:c r="F12" s="150" t="n">
        <x:v>0</x:v>
      </x:c>
      <x:c r="G12" s="150" t="n">
        <x:v>0</x:v>
      </x:c>
      <x:c r="H12" s="150" t="n">
        <x:v>0</x:v>
      </x:c>
      <x:c r="I12" s="150" t="n">
        <x:v>0</x:v>
      </x:c>
      <x:c r="J12" s="150" t="n">
        <x:v>0</x:v>
      </x:c>
      <x:c r="K12" s="150" t="n">
        <x:v>0</x:v>
      </x:c>
      <x:c r="L12" s="150" t="n">
        <x:v>0</x:v>
      </x:c>
      <x:c r="M12" s="150" t="n">
        <x:v>0</x:v>
      </x:c>
      <x:c r="N12" s="150" t="n">
        <x:v>0</x:v>
      </x:c>
      <x:c r="O12" s="150" t="n">
        <x:v>0</x:v>
      </x:c>
      <x:c r="P12" s="150" t="n">
        <x:v>0</x:v>
      </x:c>
      <x:c r="Q12" s="150" t="n">
        <x:v>0</x:v>
      </x:c>
      <x:c r="R12" s="152" t="n">
        <x:v>3</x:v>
      </x:c>
      <x:c r="S12" s="156" t="n">
        <x:v>2</x:v>
      </x:c>
      <x:c r="T12" s="156" t="n">
        <x:v>2</x:v>
      </x:c>
      <x:c r="U12" s="156" t="n">
        <x:v>2</x:v>
      </x:c>
      <x:c r="V12" s="156" t="n">
        <x:v>2</x:v>
      </x:c>
      <x:c r="W12" s="156" t="n">
        <x:v>2</x:v>
      </x:c>
      <x:c r="X12" s="156" t="n">
        <x:v>2</x:v>
      </x:c>
      <x:c r="Y12" s="156" t="n">
        <x:v>2</x:v>
      </x:c>
      <x:c r="Z12" s="156" t="n">
        <x:v>2</x:v>
      </x:c>
      <x:c r="AA12" s="156" t="n">
        <x:v>2</x:v>
      </x:c>
      <x:c r="AB12" s="156" t="n">
        <x:v>2</x:v>
      </x:c>
      <x:c r="AC12" s="156" t="n">
        <x:v>2</x:v>
      </x:c>
      <x:c r="AD12" s="156" t="n">
        <x:v>2</x:v>
      </x:c>
      <x:c r="AE12" s="156" t="n">
        <x:v>2</x:v>
      </x:c>
      <x:c r="AF12" s="156" t="n">
        <x:v>2</x:v>
      </x:c>
      <x:c r="AG12" s="156" t="n">
        <x:v>2</x:v>
      </x:c>
      <x:c r="AH12" s="156" t="n">
        <x:v>2</x:v>
      </x:c>
      <x:c r="AI12" s="156" t="n">
        <x:v>2</x:v>
      </x:c>
      <x:c r="AJ12" s="156" t="n">
        <x:v>2</x:v>
      </x:c>
      <x:c r="AK12" s="156" t="n">
        <x:v>2</x:v>
      </x:c>
      <x:c r="AL12" s="156" t="n">
        <x:v>2</x:v>
      </x:c>
      <x:c r="AM12" s="156" t="n">
        <x:v>2</x:v>
      </x:c>
      <x:c r="AN12" s="156" t="n">
        <x:v>2</x:v>
      </x:c>
      <x:c r="AO12" s="156" t="n">
        <x:v>2</x:v>
      </x:c>
      <x:c r="AP12" s="156" t="n">
        <x:v>2</x:v>
      </x:c>
      <x:c r="AQ12" s="156" t="n">
        <x:v>2</x:v>
      </x:c>
      <x:c r="AR12" s="156" t="n">
        <x:v>2</x:v>
      </x:c>
      <x:c r="AS12" s="156" t="n">
        <x:v>2</x:v>
      </x:c>
      <x:c r="AT12" s="152" t="n">
        <x:v>3</x:v>
      </x:c>
      <x:c r="AU12" s="150" t="n">
        <x:v>0</x:v>
      </x:c>
      <x:c r="AV12" s="263" t="str">
        <x:v>BUILT WITH CELLS. POWERED BY FORMULAS.</x:v>
      </x:c>
      <x:c r="AW12" s="263" t="n">
        <x:v>0</x:v>
      </x:c>
      <x:c r="AX12" s="263" t="n">
        <x:v>0</x:v>
      </x:c>
      <x:c r="AY12" s="263" t="n">
        <x:v>0</x:v>
      </x:c>
      <x:c r="AZ12" s="263" t="n">
        <x:v>0</x:v>
      </x:c>
      <x:c r="BA12" s="263" t="n">
        <x:v>0</x:v>
      </x:c>
      <x:c r="BB12" s="263" t="n">
        <x:v>0</x:v>
      </x:c>
      <x:c r="BC12" s="263" t="n">
        <x:v>0</x:v>
      </x:c>
      <x:c r="BD12" s="263" t="n">
        <x:v>0</x:v>
      </x:c>
      <x:c r="BE12" s="263" t="n">
        <x:v>0</x:v>
      </x:c>
      <x:c r="BF12" s="263" t="n">
        <x:v>0</x:v>
      </x:c>
      <x:c r="BG12" s="263" t="n">
        <x:v>0</x:v>
      </x:c>
      <x:c r="BH12" s="263" t="n">
        <x:v>0</x:v>
      </x:c>
      <x:c r="BI12" s="263" t="n">
        <x:v>0</x:v>
      </x:c>
      <x:c r="BJ12" s="263" t="n">
        <x:v>0</x:v>
      </x:c>
      <x:c r="BK12" s="263" t="n">
        <x:v>0</x:v>
      </x:c>
      <x:c r="BL12" s="263" t="n">
        <x:v>0</x:v>
      </x:c>
      <x:c r="BM12" s="263" t="n">
        <x:v>0</x:v>
      </x:c>
      <x:c r="BN12" s="263" t="n">
        <x:v>0</x:v>
      </x:c>
      <x:c r="BO12" s="263" t="n">
        <x:v>0</x:v>
      </x:c>
      <x:c r="BP12" s="263" t="n">
        <x:v>0</x:v>
      </x:c>
      <x:c r="BQ12" s="263" t="n">
        <x:v>0</x:v>
      </x:c>
      <x:c r="BR12" s="263" t="n">
        <x:v>0</x:v>
      </x:c>
      <x:c r="BS12" s="263" t="n">
        <x:v>0</x:v>
      </x:c>
      <x:c r="BT12" s="263" t="n">
        <x:v>0</x:v>
      </x:c>
      <x:c r="BU12" s="263" t="n">
        <x:v>0</x:v>
      </x:c>
      <x:c r="BV12" s="263" t="n">
        <x:v>0</x:v>
      </x:c>
      <x:c r="BW12" s="263" t="n">
        <x:v>0</x:v>
      </x:c>
      <x:c r="BX12" s="263" t="n">
        <x:v>0</x:v>
      </x:c>
      <x:c r="BY12" s="263" t="n">
        <x:v>0</x:v>
      </x:c>
      <x:c r="BZ12" s="263" t="n">
        <x:v>0</x:v>
      </x:c>
      <x:c r="CA12" s="263" t="n">
        <x:v>0</x:v>
      </x:c>
      <x:c r="CB12" s="263" t="n">
        <x:v>0</x:v>
      </x:c>
      <x:c r="CC12" s="263" t="n">
        <x:v>0</x:v>
      </x:c>
      <x:c r="CD12" s="263" t="n">
        <x:v>0</x:v>
      </x:c>
      <x:c r="CE12" s="263" t="n">
        <x:v>0</x:v>
      </x:c>
      <x:c r="CF12" s="263" t="n">
        <x:v>0</x:v>
      </x:c>
      <x:c r="CG12" s="263" t="n">
        <x:v>0</x:v>
      </x:c>
      <x:c r="CH12" s="263" t="n">
        <x:v>0</x:v>
      </x:c>
      <x:c r="CI12" s="263" t="n">
        <x:v>0</x:v>
      </x:c>
      <x:c r="CJ12" s="263" t="n">
        <x:v>0</x:v>
      </x:c>
      <x:c r="CK12" s="263" t="n">
        <x:v>0</x:v>
      </x:c>
      <x:c r="CL12" s="263" t="n">
        <x:v>0</x:v>
      </x:c>
      <x:c r="CM12" s="263" t="n">
        <x:v>0</x:v>
      </x:c>
      <x:c r="CN12" s="150" t="n">
        <x:v>0</x:v>
      </x:c>
      <x:c r="CO12" s="152" t="n">
        <x:v>3</x:v>
      </x:c>
      <x:c r="CP12" s="156" t="n">
        <x:v>2</x:v>
      </x:c>
      <x:c r="CQ12" s="156" t="n">
        <x:v>2</x:v>
      </x:c>
      <x:c r="CR12" s="156" t="n">
        <x:v>2</x:v>
      </x:c>
      <x:c r="CS12" s="156" t="n">
        <x:v>2</x:v>
      </x:c>
      <x:c r="CT12" s="156" t="n">
        <x:v>2</x:v>
      </x:c>
      <x:c r="CU12" s="156" t="n">
        <x:v>2</x:v>
      </x:c>
      <x:c r="CV12" s="156" t="n">
        <x:v>2</x:v>
      </x:c>
      <x:c r="CW12" s="156" t="n">
        <x:v>2</x:v>
      </x:c>
      <x:c r="CX12" s="156" t="n">
        <x:v>2</x:v>
      </x:c>
      <x:c r="CY12" s="156" t="n">
        <x:v>2</x:v>
      </x:c>
      <x:c r="CZ12" s="156" t="n">
        <x:v>2</x:v>
      </x:c>
      <x:c r="DA12" s="156" t="n">
        <x:v>2</x:v>
      </x:c>
      <x:c r="DB12" s="156" t="n">
        <x:v>2</x:v>
      </x:c>
      <x:c r="DC12" s="156" t="n">
        <x:v>2</x:v>
      </x:c>
      <x:c r="DD12" s="156" t="n">
        <x:v>2</x:v>
      </x:c>
      <x:c r="DE12" s="156" t="n">
        <x:v>2</x:v>
      </x:c>
      <x:c r="DF12" s="156" t="n">
        <x:v>2</x:v>
      </x:c>
      <x:c r="DG12" s="156" t="n">
        <x:v>2</x:v>
      </x:c>
      <x:c r="DH12" s="156" t="n">
        <x:v>2</x:v>
      </x:c>
      <x:c r="DI12" s="156" t="n">
        <x:v>2</x:v>
      </x:c>
      <x:c r="DJ12" s="156" t="n">
        <x:v>2</x:v>
      </x:c>
      <x:c r="DK12" s="156" t="n">
        <x:v>2</x:v>
      </x:c>
      <x:c r="DL12" s="154" t="n">
        <x:v>4</x:v>
      </x:c>
      <x:c r="DM12" s="150" t="n">
        <x:v>0</x:v>
      </x:c>
      <x:c r="DN12" s="150" t="n">
        <x:v>0</x:v>
      </x:c>
      <x:c r="DO12" s="150" t="n">
        <x:v>0</x:v>
      </x:c>
      <x:c r="DP12" s="150" t="n">
        <x:v>0</x:v>
      </x:c>
      <x:c r="DQ12" s="150" t="n">
        <x:v>0</x:v>
      </x:c>
      <x:c r="DR12" s="5"/>
      <x:c r="DS12" s="322"/>
      <x:c r="DT12" s="322"/>
      <x:c r="DU12" s="322"/>
      <x:c r="DV12" s="322"/>
      <x:c r="DW12" s="322"/>
      <x:c r="DX12" s="322"/>
      <x:c r="DY12" s="322"/>
      <x:c r="DZ12" s="322"/>
      <x:c r="EA12" s="322"/>
      <x:c r="EB12" s="322"/>
      <x:c r="EC12" s="322"/>
      <x:c r="ED12" s="322"/>
      <x:c r="EE12" s="322"/>
      <x:c r="EF12" s="322"/>
      <x:c r="EG12" s="322"/>
      <x:c r="EH12" s="322"/>
      <x:c r="EI12" s="322"/>
      <x:c r="EJ12" s="322"/>
      <x:c r="EK12" s="322"/>
      <x:c r="EL12" s="322"/>
      <x:c r="EM12" s="322"/>
      <x:c r="EN12" s="322"/>
      <x:c r="EO12" s="322"/>
      <x:c r="EP12" s="322"/>
      <x:c r="EQ12" s="322"/>
      <x:c r="ER12" s="322"/>
      <x:c r="ES12" s="322"/>
      <x:c r="ET12" s="322"/>
      <x:c r="EU12" s="322"/>
      <x:c r="EV12" s="5"/>
    </x:row>
    <x:row r="13" ht="7.5" customHeight="1">
      <x:c r="A13" s="5"/>
      <x:c r="B13" s="150" t="n">
        <x:v>0</x:v>
      </x:c>
      <x:c r="C13" s="150" t="n">
        <x:v>0</x:v>
      </x:c>
      <x:c r="D13" s="150" t="n">
        <x:v>0</x:v>
      </x:c>
      <x:c r="E13" s="150" t="n">
        <x:v>0</x:v>
      </x:c>
      <x:c r="F13" s="150" t="n">
        <x:v>0</x:v>
      </x:c>
      <x:c r="G13" s="150" t="n">
        <x:v>0</x:v>
      </x:c>
      <x:c r="H13" s="150" t="n">
        <x:v>0</x:v>
      </x:c>
      <x:c r="I13" s="150" t="n">
        <x:v>0</x:v>
      </x:c>
      <x:c r="J13" s="150" t="n">
        <x:v>0</x:v>
      </x:c>
      <x:c r="K13" s="150" t="n">
        <x:v>0</x:v>
      </x:c>
      <x:c r="L13" s="150" t="n">
        <x:v>0</x:v>
      </x:c>
      <x:c r="M13" s="150" t="n">
        <x:v>0</x:v>
      </x:c>
      <x:c r="N13" s="150" t="n">
        <x:v>0</x:v>
      </x:c>
      <x:c r="O13" s="150" t="n">
        <x:v>0</x:v>
      </x:c>
      <x:c r="P13" s="150" t="n">
        <x:v>0</x:v>
      </x:c>
      <x:c r="Q13" s="150" t="n">
        <x:v>0</x:v>
      </x:c>
      <x:c r="R13" s="154" t="n">
        <x:v>4</x:v>
      </x:c>
      <x:c r="S13" s="156" t="n">
        <x:v>2</x:v>
      </x:c>
      <x:c r="T13" s="156" t="n">
        <x:v>2</x:v>
      </x:c>
      <x:c r="U13" s="156" t="n">
        <x:v>2</x:v>
      </x:c>
      <x:c r="V13" s="156" t="n">
        <x:v>2</x:v>
      </x:c>
      <x:c r="W13" s="156" t="n">
        <x:v>2</x:v>
      </x:c>
      <x:c r="X13" s="156" t="n">
        <x:v>2</x:v>
      </x:c>
      <x:c r="Y13" s="156" t="n">
        <x:v>2</x:v>
      </x:c>
      <x:c r="Z13" s="156" t="n">
        <x:v>2</x:v>
      </x:c>
      <x:c r="AA13" s="156" t="n">
        <x:v>2</x:v>
      </x:c>
      <x:c r="AB13" s="156" t="n">
        <x:v>2</x:v>
      </x:c>
      <x:c r="AC13" s="156" t="n">
        <x:v>2</x:v>
      </x:c>
      <x:c r="AD13" s="156" t="n">
        <x:v>2</x:v>
      </x:c>
      <x:c r="AE13" s="156" t="n">
        <x:v>2</x:v>
      </x:c>
      <x:c r="AF13" s="156" t="n">
        <x:v>2</x:v>
      </x:c>
      <x:c r="AG13" s="156" t="n">
        <x:v>2</x:v>
      </x:c>
      <x:c r="AH13" s="156" t="n">
        <x:v>2</x:v>
      </x:c>
      <x:c r="AI13" s="156" t="n">
        <x:v>2</x:v>
      </x:c>
      <x:c r="AJ13" s="156" t="n">
        <x:v>2</x:v>
      </x:c>
      <x:c r="AK13" s="156" t="n">
        <x:v>2</x:v>
      </x:c>
      <x:c r="AL13" s="156" t="n">
        <x:v>2</x:v>
      </x:c>
      <x:c r="AM13" s="156" t="n">
        <x:v>2</x:v>
      </x:c>
      <x:c r="AN13" s="156" t="n">
        <x:v>2</x:v>
      </x:c>
      <x:c r="AO13" s="156" t="n">
        <x:v>2</x:v>
      </x:c>
      <x:c r="AP13" s="156" t="n">
        <x:v>2</x:v>
      </x:c>
      <x:c r="AQ13" s="156" t="n">
        <x:v>2</x:v>
      </x:c>
      <x:c r="AR13" s="156" t="n">
        <x:v>2</x:v>
      </x:c>
      <x:c r="AS13" s="156" t="n">
        <x:v>2</x:v>
      </x:c>
      <x:c r="AT13" s="154" t="n">
        <x:v>4</x:v>
      </x:c>
      <x:c r="AU13" s="150" t="n">
        <x:v>0</x:v>
      </x:c>
      <x:c r="AV13" s="263" t="n">
        <x:v>0</x:v>
      </x:c>
      <x:c r="AW13" s="263" t="n">
        <x:v>0</x:v>
      </x:c>
      <x:c r="AX13" s="263" t="n">
        <x:v>0</x:v>
      </x:c>
      <x:c r="AY13" s="263" t="n">
        <x:v>0</x:v>
      </x:c>
      <x:c r="AZ13" s="263" t="n">
        <x:v>0</x:v>
      </x:c>
      <x:c r="BA13" s="263" t="n">
        <x:v>0</x:v>
      </x:c>
      <x:c r="BB13" s="263" t="n">
        <x:v>0</x:v>
      </x:c>
      <x:c r="BC13" s="263" t="n">
        <x:v>0</x:v>
      </x:c>
      <x:c r="BD13" s="263" t="n">
        <x:v>0</x:v>
      </x:c>
      <x:c r="BE13" s="263" t="n">
        <x:v>0</x:v>
      </x:c>
      <x:c r="BF13" s="263" t="n">
        <x:v>0</x:v>
      </x:c>
      <x:c r="BG13" s="263" t="n">
        <x:v>0</x:v>
      </x:c>
      <x:c r="BH13" s="263" t="n">
        <x:v>0</x:v>
      </x:c>
      <x:c r="BI13" s="263" t="n">
        <x:v>0</x:v>
      </x:c>
      <x:c r="BJ13" s="263" t="n">
        <x:v>0</x:v>
      </x:c>
      <x:c r="BK13" s="263" t="n">
        <x:v>0</x:v>
      </x:c>
      <x:c r="BL13" s="263" t="n">
        <x:v>0</x:v>
      </x:c>
      <x:c r="BM13" s="263" t="n">
        <x:v>0</x:v>
      </x:c>
      <x:c r="BN13" s="263" t="n">
        <x:v>0</x:v>
      </x:c>
      <x:c r="BO13" s="263" t="n">
        <x:v>0</x:v>
      </x:c>
      <x:c r="BP13" s="263" t="n">
        <x:v>0</x:v>
      </x:c>
      <x:c r="BQ13" s="263" t="n">
        <x:v>0</x:v>
      </x:c>
      <x:c r="BR13" s="263" t="n">
        <x:v>0</x:v>
      </x:c>
      <x:c r="BS13" s="263" t="n">
        <x:v>0</x:v>
      </x:c>
      <x:c r="BT13" s="263" t="n">
        <x:v>0</x:v>
      </x:c>
      <x:c r="BU13" s="263" t="n">
        <x:v>0</x:v>
      </x:c>
      <x:c r="BV13" s="263" t="n">
        <x:v>0</x:v>
      </x:c>
      <x:c r="BW13" s="263" t="n">
        <x:v>0</x:v>
      </x:c>
      <x:c r="BX13" s="263" t="n">
        <x:v>0</x:v>
      </x:c>
      <x:c r="BY13" s="263" t="n">
        <x:v>0</x:v>
      </x:c>
      <x:c r="BZ13" s="263" t="n">
        <x:v>0</x:v>
      </x:c>
      <x:c r="CA13" s="263" t="n">
        <x:v>0</x:v>
      </x:c>
      <x:c r="CB13" s="263" t="n">
        <x:v>0</x:v>
      </x:c>
      <x:c r="CC13" s="263" t="n">
        <x:v>0</x:v>
      </x:c>
      <x:c r="CD13" s="263" t="n">
        <x:v>0</x:v>
      </x:c>
      <x:c r="CE13" s="263" t="n">
        <x:v>0</x:v>
      </x:c>
      <x:c r="CF13" s="263" t="n">
        <x:v>0</x:v>
      </x:c>
      <x:c r="CG13" s="263" t="n">
        <x:v>0</x:v>
      </x:c>
      <x:c r="CH13" s="263" t="n">
        <x:v>0</x:v>
      </x:c>
      <x:c r="CI13" s="263" t="n">
        <x:v>0</x:v>
      </x:c>
      <x:c r="CJ13" s="263" t="n">
        <x:v>0</x:v>
      </x:c>
      <x:c r="CK13" s="263" t="n">
        <x:v>0</x:v>
      </x:c>
      <x:c r="CL13" s="263" t="n">
        <x:v>0</x:v>
      </x:c>
      <x:c r="CM13" s="263" t="n">
        <x:v>0</x:v>
      </x:c>
      <x:c r="CN13" s="150" t="n">
        <x:v>0</x:v>
      </x:c>
      <x:c r="CO13" s="154" t="n">
        <x:v>4</x:v>
      </x:c>
      <x:c r="CP13" s="156" t="n">
        <x:v>2</x:v>
      </x:c>
      <x:c r="CQ13" s="156" t="n">
        <x:v>2</x:v>
      </x:c>
      <x:c r="CR13" s="156" t="n">
        <x:v>2</x:v>
      </x:c>
      <x:c r="CS13" s="156" t="n">
        <x:v>2</x:v>
      </x:c>
      <x:c r="CT13" s="156" t="n">
        <x:v>2</x:v>
      </x:c>
      <x:c r="CU13" s="156" t="n">
        <x:v>2</x:v>
      </x:c>
      <x:c r="CV13" s="156" t="n">
        <x:v>2</x:v>
      </x:c>
      <x:c r="CW13" s="156" t="n">
        <x:v>2</x:v>
      </x:c>
      <x:c r="CX13" s="156" t="n">
        <x:v>2</x:v>
      </x:c>
      <x:c r="CY13" s="156" t="n">
        <x:v>2</x:v>
      </x:c>
      <x:c r="CZ13" s="156" t="n">
        <x:v>2</x:v>
      </x:c>
      <x:c r="DA13" s="156" t="n">
        <x:v>2</x:v>
      </x:c>
      <x:c r="DB13" s="156" t="n">
        <x:v>2</x:v>
      </x:c>
      <x:c r="DC13" s="156" t="n">
        <x:v>2</x:v>
      </x:c>
      <x:c r="DD13" s="156" t="n">
        <x:v>2</x:v>
      </x:c>
      <x:c r="DE13" s="156" t="n">
        <x:v>2</x:v>
      </x:c>
      <x:c r="DF13" s="156" t="n">
        <x:v>2</x:v>
      </x:c>
      <x:c r="DG13" s="156" t="n">
        <x:v>2</x:v>
      </x:c>
      <x:c r="DH13" s="156" t="n">
        <x:v>2</x:v>
      </x:c>
      <x:c r="DI13" s="156" t="n">
        <x:v>2</x:v>
      </x:c>
      <x:c r="DJ13" s="156" t="n">
        <x:v>2</x:v>
      </x:c>
      <x:c r="DK13" s="156" t="n">
        <x:v>2</x:v>
      </x:c>
      <x:c r="DL13" s="152" t="n">
        <x:v>3</x:v>
      </x:c>
      <x:c r="DM13" s="150" t="n">
        <x:v>0</x:v>
      </x:c>
      <x:c r="DN13" s="150" t="n">
        <x:v>0</x:v>
      </x:c>
      <x:c r="DO13" s="150" t="n">
        <x:v>0</x:v>
      </x:c>
      <x:c r="DP13" s="150" t="n">
        <x:v>0</x:v>
      </x:c>
      <x:c r="DQ13" s="150" t="n">
        <x:v>0</x:v>
      </x:c>
      <x:c r="DR13" s="5"/>
      <x:c r="DS13" s="314"/>
      <x:c r="DT13" s="314"/>
      <x:c r="DU13" s="314"/>
      <x:c r="DV13" s="314"/>
      <x:c r="DW13" s="314"/>
      <x:c r="DX13" s="314"/>
      <x:c r="DY13" s="314"/>
      <x:c r="DZ13" s="314"/>
      <x:c r="EA13" s="314"/>
      <x:c r="EB13" s="314"/>
      <x:c r="EC13" s="314"/>
      <x:c r="ED13" s="314"/>
      <x:c r="EE13" s="314"/>
      <x:c r="EF13" s="314"/>
      <x:c r="EG13" s="314"/>
      <x:c r="EH13" s="314"/>
      <x:c r="EI13" s="314"/>
      <x:c r="EJ13" s="314"/>
      <x:c r="EK13" s="314"/>
      <x:c r="EL13" s="314"/>
      <x:c r="EM13" s="314"/>
      <x:c r="EN13" s="314"/>
      <x:c r="EO13" s="314"/>
      <x:c r="EP13" s="314"/>
      <x:c r="EQ13" s="314"/>
      <x:c r="ER13" s="314"/>
      <x:c r="ES13" s="314"/>
      <x:c r="ET13" s="314"/>
      <x:c r="EU13" s="314"/>
      <x:c r="EV13" s="5"/>
    </x:row>
    <x:row r="14" ht="7.5" customHeight="1">
      <x:c r="A14" s="5"/>
      <x:c r="B14" s="150" t="n">
        <x:v>0</x:v>
      </x:c>
      <x:c r="C14" s="150" t="n">
        <x:v>0</x:v>
      </x:c>
      <x:c r="D14" s="150" t="n">
        <x:v>0</x:v>
      </x:c>
      <x:c r="E14" s="150" t="n">
        <x:v>0</x:v>
      </x:c>
      <x:c r="F14" s="150" t="n">
        <x:v>0</x:v>
      </x:c>
      <x:c r="G14" s="150" t="n">
        <x:v>0</x:v>
      </x:c>
      <x:c r="H14" s="150" t="n">
        <x:v>0</x:v>
      </x:c>
      <x:c r="I14" s="150" t="n">
        <x:v>0</x:v>
      </x:c>
      <x:c r="J14" s="150" t="n">
        <x:v>0</x:v>
      </x:c>
      <x:c r="K14" s="150" t="n">
        <x:v>0</x:v>
      </x:c>
      <x:c r="L14" s="150" t="n">
        <x:v>0</x:v>
      </x:c>
      <x:c r="M14" s="150" t="n">
        <x:v>0</x:v>
      </x:c>
      <x:c r="N14" s="150" t="n">
        <x:v>0</x:v>
      </x:c>
      <x:c r="O14" s="150" t="n">
        <x:v>0</x:v>
      </x:c>
      <x:c r="P14" s="150" t="n">
        <x:v>0</x:v>
      </x:c>
      <x:c r="Q14" s="150" t="n">
        <x:v>0</x:v>
      </x:c>
      <x:c r="R14" s="154" t="n">
        <x:v>4</x:v>
      </x:c>
      <x:c r="S14" s="156" t="n">
        <x:v>2</x:v>
      </x:c>
      <x:c r="T14" s="156" t="n">
        <x:v>2</x:v>
      </x:c>
      <x:c r="U14" s="156" t="n">
        <x:v>2</x:v>
      </x:c>
      <x:c r="V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W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3</x:v>
      </x:c>
      <x:c r="Y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Z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A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B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C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D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E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F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G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H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I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J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K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L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M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N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O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4" s="156" t="n">
        <x:v>2</x:v>
      </x:c>
      <x:c r="AQ14" s="156" t="n">
        <x:v>2</x:v>
      </x:c>
      <x:c r="AR14" s="156" t="n">
        <x:v>2</x:v>
      </x:c>
      <x:c r="AS14" s="156" t="n">
        <x:v>2</x:v>
      </x:c>
      <x:c r="AT14" s="154" t="n">
        <x:v>4</x:v>
      </x:c>
      <x:c r="AU14" s="150" t="n">
        <x:v>0</x:v>
      </x:c>
      <x:c r="AV14" s="263" t="n">
        <x:v>0</x:v>
      </x:c>
      <x:c r="AW14" s="263" t="n">
        <x:v>0</x:v>
      </x:c>
      <x:c r="AX14" s="263" t="n">
        <x:v>0</x:v>
      </x:c>
      <x:c r="AY14" s="263" t="n">
        <x:v>0</x:v>
      </x:c>
      <x:c r="AZ14" s="263" t="n">
        <x:v>0</x:v>
      </x:c>
      <x:c r="BA14" s="263" t="n">
        <x:v>0</x:v>
      </x:c>
      <x:c r="BB14" s="263" t="n">
        <x:v>0</x:v>
      </x:c>
      <x:c r="BC14" s="263" t="n">
        <x:v>0</x:v>
      </x:c>
      <x:c r="BD14" s="263" t="n">
        <x:v>0</x:v>
      </x:c>
      <x:c r="BE14" s="263" t="n">
        <x:v>0</x:v>
      </x:c>
      <x:c r="BF14" s="263" t="n">
        <x:v>0</x:v>
      </x:c>
      <x:c r="BG14" s="263" t="n">
        <x:v>0</x:v>
      </x:c>
      <x:c r="BH14" s="263" t="n">
        <x:v>0</x:v>
      </x:c>
      <x:c r="BI14" s="263" t="n">
        <x:v>0</x:v>
      </x:c>
      <x:c r="BJ14" s="263" t="n">
        <x:v>0</x:v>
      </x:c>
      <x:c r="BK14" s="263" t="n">
        <x:v>0</x:v>
      </x:c>
      <x:c r="BL14" s="263" t="n">
        <x:v>0</x:v>
      </x:c>
      <x:c r="BM14" s="263" t="n">
        <x:v>0</x:v>
      </x:c>
      <x:c r="BN14" s="263" t="n">
        <x:v>0</x:v>
      </x:c>
      <x:c r="BO14" s="263" t="n">
        <x:v>0</x:v>
      </x:c>
      <x:c r="BP14" s="263" t="n">
        <x:v>0</x:v>
      </x:c>
      <x:c r="BQ14" s="263" t="n">
        <x:v>0</x:v>
      </x:c>
      <x:c r="BR14" s="263" t="n">
        <x:v>0</x:v>
      </x:c>
      <x:c r="BS14" s="263" t="n">
        <x:v>0</x:v>
      </x:c>
      <x:c r="BT14" s="263" t="n">
        <x:v>0</x:v>
      </x:c>
      <x:c r="BU14" s="263" t="n">
        <x:v>0</x:v>
      </x:c>
      <x:c r="BV14" s="263" t="n">
        <x:v>0</x:v>
      </x:c>
      <x:c r="BW14" s="263" t="n">
        <x:v>0</x:v>
      </x:c>
      <x:c r="BX14" s="263" t="n">
        <x:v>0</x:v>
      </x:c>
      <x:c r="BY14" s="263" t="n">
        <x:v>0</x:v>
      </x:c>
      <x:c r="BZ14" s="263" t="n">
        <x:v>0</x:v>
      </x:c>
      <x:c r="CA14" s="263" t="n">
        <x:v>0</x:v>
      </x:c>
      <x:c r="CB14" s="263" t="n">
        <x:v>0</x:v>
      </x:c>
      <x:c r="CC14" s="263" t="n">
        <x:v>0</x:v>
      </x:c>
      <x:c r="CD14" s="263" t="n">
        <x:v>0</x:v>
      </x:c>
      <x:c r="CE14" s="263" t="n">
        <x:v>0</x:v>
      </x:c>
      <x:c r="CF14" s="263" t="n">
        <x:v>0</x:v>
      </x:c>
      <x:c r="CG14" s="263" t="n">
        <x:v>0</x:v>
      </x:c>
      <x:c r="CH14" s="263" t="n">
        <x:v>0</x:v>
      </x:c>
      <x:c r="CI14" s="263" t="n">
        <x:v>0</x:v>
      </x:c>
      <x:c r="CJ14" s="263" t="n">
        <x:v>0</x:v>
      </x:c>
      <x:c r="CK14" s="263" t="n">
        <x:v>0</x:v>
      </x:c>
      <x:c r="CL14" s="263" t="n">
        <x:v>0</x:v>
      </x:c>
      <x:c r="CM14" s="263" t="n">
        <x:v>0</x:v>
      </x:c>
      <x:c r="CN14" s="150" t="n">
        <x:v>0</x:v>
      </x:c>
      <x:c r="CO14" s="154" t="n">
        <x:v>4</x:v>
      </x:c>
      <x:c r="CP14" s="156" t="n">
        <x:v>2</x:v>
      </x:c>
      <x:c r="CQ14" s="156" t="n">
        <x:v>2</x:v>
      </x:c>
      <x:c r="CR14" s="156" t="n">
        <x:v>2</x:v>
      </x:c>
      <x:c r="CS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T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V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W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X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Y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Z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A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B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C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D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E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F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G1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4" s="156" t="n">
        <x:v>2</x:v>
      </x:c>
      <x:c r="DI14" s="156" t="n">
        <x:v>2</x:v>
      </x:c>
      <x:c r="DJ14" s="156" t="n">
        <x:v>2</x:v>
      </x:c>
      <x:c r="DK14" s="156" t="n">
        <x:v>2</x:v>
      </x:c>
      <x:c r="DL14" s="152" t="n">
        <x:v>3</x:v>
      </x:c>
      <x:c r="DM14" s="150" t="n">
        <x:v>0</x:v>
      </x:c>
      <x:c r="DN14" s="150" t="n">
        <x:v>0</x:v>
      </x:c>
      <x:c r="DO14" s="150" t="n">
        <x:v>0</x:v>
      </x:c>
      <x:c r="DP14" s="150" t="n">
        <x:v>0</x:v>
      </x:c>
      <x:c r="DQ14" s="150" t="n">
        <x:v>0</x:v>
      </x:c>
      <x:c r="DR14" s="5"/>
      <x:c r="DS14" s="326" t="str">
        <x:v>当前帧（可编辑）</x:v>
      </x:c>
      <x:c r="DT14" s="326"/>
      <x:c r="DU14" s="326"/>
      <x:c r="DV14" s="326"/>
      <x:c r="DW14" s="326"/>
      <x:c r="DX14" s="326"/>
      <x:c r="DY14" s="326"/>
      <x:c r="DZ14" s="326"/>
      <x:c r="EA14" s="326"/>
      <x:c r="EB14" s="326"/>
      <x:c r="EC14" s="326"/>
      <x:c r="ED14" s="326"/>
      <x:c r="EE14" s="314"/>
      <x:c r="EF14" s="326" t="str">
        <x:v>比赛时间 / s</x:v>
      </x:c>
      <x:c r="EG14" s="326"/>
      <x:c r="EH14" s="326"/>
      <x:c r="EI14" s="326"/>
      <x:c r="EJ14" s="326"/>
      <x:c r="EK14" s="326"/>
      <x:c r="EL14" s="326"/>
      <x:c r="EM14" s="326"/>
      <x:c r="EN14" s="326"/>
      <x:c r="EO14" s="326"/>
      <x:c r="EP14" s="326"/>
      <x:c r="EQ14" s="326"/>
      <x:c r="ER14" s="326"/>
      <x:c r="ES14" s="326"/>
      <x:c r="ET14" s="326"/>
      <x:c r="EU14" s="326"/>
      <x:c r="EV14" s="5"/>
    </x:row>
    <x:row r="15" ht="7.5" customHeight="1">
      <x:c r="A15" s="5"/>
      <x:c r="B15" s="150" t="n">
        <x:v>0</x:v>
      </x:c>
      <x:c r="C15" s="150" t="n">
        <x:v>0</x:v>
      </x:c>
      <x:c r="D15" s="150" t="n">
        <x:v>0</x:v>
      </x:c>
      <x:c r="E15" s="150" t="n">
        <x:v>0</x:v>
      </x:c>
      <x:c r="F15" s="150" t="n">
        <x:v>0</x:v>
      </x:c>
      <x:c r="G15" s="150" t="n">
        <x:v>0</x:v>
      </x:c>
      <x:c r="H15" s="150" t="n">
        <x:v>0</x:v>
      </x:c>
      <x:c r="I15" s="150" t="n">
        <x:v>0</x:v>
      </x:c>
      <x:c r="J15" s="150" t="n">
        <x:v>0</x:v>
      </x:c>
      <x:c r="K15" s="150" t="n">
        <x:v>0</x:v>
      </x:c>
      <x:c r="L15" s="150" t="n">
        <x:v>0</x:v>
      </x:c>
      <x:c r="M15" s="150" t="n">
        <x:v>0</x:v>
      </x:c>
      <x:c r="N15" s="150" t="n">
        <x:v>0</x:v>
      </x:c>
      <x:c r="O15" s="150" t="n">
        <x:v>0</x:v>
      </x:c>
      <x:c r="P15" s="150" t="n">
        <x:v>0</x:v>
      </x:c>
      <x:c r="Q15" s="150" t="n">
        <x:v>0</x:v>
      </x:c>
      <x:c r="R15" s="152" t="n">
        <x:v>3</x:v>
      </x:c>
      <x:c r="S15" s="156" t="n">
        <x:v>2</x:v>
      </x:c>
      <x:c r="T15" s="156" t="n">
        <x:v>2</x:v>
      </x:c>
      <x:c r="U15" s="156" t="n">
        <x:v>2</x:v>
      </x:c>
      <x:c r="V15" s="172" t="n">
        <x:v>2</x:v>
      </x:c>
      <x:c r="W15" s="172" t="n">
        <x:v>2</x:v>
      </x:c>
      <x:c r="X15" s="156" t="n">
        <x:v>2</x:v>
      </x:c>
      <x:c r="Y15" s="156" t="n">
        <x:v>2</x:v>
      </x:c>
      <x:c r="Z15" s="156" t="n">
        <x:v>2</x:v>
      </x:c>
      <x:c r="AA15" s="172" t="n">
        <x:v>2</x:v>
      </x:c>
      <x:c r="AB15" s="172" t="n">
        <x:v>2</x:v>
      </x:c>
      <x:c r="AC15" s="156" t="n">
        <x:v>2</x:v>
      </x:c>
      <x:c r="AD15" s="156" t="n">
        <x:v>2</x:v>
      </x:c>
      <x:c r="AE15" s="156" t="n">
        <x:v>2</x:v>
      </x:c>
      <x:c r="AF15" s="172" t="n">
        <x:v>2</x:v>
      </x:c>
      <x:c r="AG15" s="172" t="n">
        <x:v>2</x:v>
      </x:c>
      <x:c r="AH15" s="156" t="n">
        <x:v>2</x:v>
      </x:c>
      <x:c r="AI15" s="156" t="n">
        <x:v>2</x:v>
      </x:c>
      <x:c r="AJ15" s="156" t="n">
        <x:v>2</x:v>
      </x:c>
      <x:c r="AK15" s="172" t="n">
        <x:v>2</x:v>
      </x:c>
      <x:c r="AL15" s="172" t="n">
        <x:v>2</x:v>
      </x:c>
      <x:c r="AM15" s="156" t="n">
        <x:v>2</x:v>
      </x:c>
      <x:c r="AN15" s="196" t="n">
        <x:v>2</x:v>
      </x:c>
      <x:c r="AO1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5" s="180" t="n">
        <x:v>2</x:v>
      </x:c>
      <x:c r="AQ1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15" s="156" t="n">
        <x:v>2</x:v>
      </x:c>
      <x:c r="AS15" s="156" t="n">
        <x:v>2</x:v>
      </x:c>
      <x:c r="AT15" s="152" t="n">
        <x:v>3</x:v>
      </x:c>
      <x:c r="AU15" s="150" t="n">
        <x:v>0</x:v>
      </x:c>
      <x:c r="AV15" s="267" t="str">
        <x:v>100% EXCEL</x:v>
      </x:c>
      <x:c r="AW15" s="267" t="n">
        <x:v>0</x:v>
      </x:c>
      <x:c r="AX15" s="267" t="n">
        <x:v>0</x:v>
      </x:c>
      <x:c r="AY15" s="267" t="n">
        <x:v>0</x:v>
      </x:c>
      <x:c r="AZ15" s="267" t="n">
        <x:v>0</x:v>
      </x:c>
      <x:c r="BA15" s="267" t="n">
        <x:v>0</x:v>
      </x:c>
      <x:c r="BB15" s="267" t="n">
        <x:v>0</x:v>
      </x:c>
      <x:c r="BC15" s="267" t="n">
        <x:v>0</x:v>
      </x:c>
      <x:c r="BD15" s="267" t="n">
        <x:v>0</x:v>
      </x:c>
      <x:c r="BE15" s="267" t="n">
        <x:v>0</x:v>
      </x:c>
      <x:c r="BF15" s="267" t="n">
        <x:v>0</x:v>
      </x:c>
      <x:c r="BG15" s="267" t="n">
        <x:v>0</x:v>
      </x:c>
      <x:c r="BH15" s="267" t="n">
        <x:v>0</x:v>
      </x:c>
      <x:c r="BI15" s="267" t="n">
        <x:v>0</x:v>
      </x:c>
      <x:c r="BJ15" s="267" t="n">
        <x:v>0</x:v>
      </x:c>
      <x:c r="BK15" s="267" t="n">
        <x:v>0</x:v>
      </x:c>
      <x:c r="BL15" s="267" t="n">
        <x:v>0</x:v>
      </x:c>
      <x:c r="BM15" s="267" t="n">
        <x:v>0</x:v>
      </x:c>
      <x:c r="BN15" s="267" t="n">
        <x:v>0</x:v>
      </x:c>
      <x:c r="BO15" s="267" t="n">
        <x:v>0</x:v>
      </x:c>
      <x:c r="BP15" s="267" t="n">
        <x:v>0</x:v>
      </x:c>
      <x:c r="BQ15" s="267" t="n">
        <x:v>0</x:v>
      </x:c>
      <x:c r="BR15" s="267" t="n">
        <x:v>0</x:v>
      </x:c>
      <x:c r="BS15" s="267" t="n">
        <x:v>0</x:v>
      </x:c>
      <x:c r="BT15" s="267" t="n">
        <x:v>0</x:v>
      </x:c>
      <x:c r="BU15" s="267" t="n">
        <x:v>0</x:v>
      </x:c>
      <x:c r="BV15" s="267" t="n">
        <x:v>0</x:v>
      </x:c>
      <x:c r="BW15" s="267" t="n">
        <x:v>0</x:v>
      </x:c>
      <x:c r="BX15" s="267" t="n">
        <x:v>0</x:v>
      </x:c>
      <x:c r="BY15" s="267" t="n">
        <x:v>0</x:v>
      </x:c>
      <x:c r="BZ15" s="267" t="n">
        <x:v>0</x:v>
      </x:c>
      <x:c r="CA15" s="267" t="n">
        <x:v>0</x:v>
      </x:c>
      <x:c r="CB15" s="267" t="n">
        <x:v>0</x:v>
      </x:c>
      <x:c r="CC15" s="267" t="n">
        <x:v>0</x:v>
      </x:c>
      <x:c r="CD15" s="267" t="n">
        <x:v>0</x:v>
      </x:c>
      <x:c r="CE15" s="267" t="n">
        <x:v>0</x:v>
      </x:c>
      <x:c r="CF15" s="267" t="n">
        <x:v>0</x:v>
      </x:c>
      <x:c r="CG15" s="267" t="n">
        <x:v>0</x:v>
      </x:c>
      <x:c r="CH15" s="267" t="n">
        <x:v>0</x:v>
      </x:c>
      <x:c r="CI15" s="267" t="n">
        <x:v>0</x:v>
      </x:c>
      <x:c r="CJ15" s="267" t="n">
        <x:v>0</x:v>
      </x:c>
      <x:c r="CK15" s="267" t="n">
        <x:v>0</x:v>
      </x:c>
      <x:c r="CL15" s="267" t="n">
        <x:v>0</x:v>
      </x:c>
      <x:c r="CM15" s="267" t="n">
        <x:v>0</x:v>
      </x:c>
      <x:c r="CN15" s="150" t="n">
        <x:v>0</x:v>
      </x:c>
      <x:c r="CO15" s="152" t="n">
        <x:v>3</x:v>
      </x:c>
      <x:c r="CP15" s="156" t="n">
        <x:v>2</x:v>
      </x:c>
      <x:c r="CQ15" s="156" t="n">
        <x:v>2</x:v>
      </x:c>
      <x:c r="CR15" s="156" t="n">
        <x:v>2</x:v>
      </x:c>
      <x:c r="CS15" s="156" t="n">
        <x:v>2</x:v>
      </x:c>
      <x:c r="CT15" s="156" t="n">
        <x:v>2</x:v>
      </x:c>
      <x:c r="CU15" s="172" t="n">
        <x:v>2</x:v>
      </x:c>
      <x:c r="CV15" s="172" t="n">
        <x:v>2</x:v>
      </x:c>
      <x:c r="CW15" s="156" t="n">
        <x:v>2</x:v>
      </x:c>
      <x:c r="CX15" s="156" t="n">
        <x:v>2</x:v>
      </x:c>
      <x:c r="CY15" s="156" t="n">
        <x:v>2</x:v>
      </x:c>
      <x:c r="CZ15" s="172" t="n">
        <x:v>2</x:v>
      </x:c>
      <x:c r="DA15" s="172" t="n">
        <x:v>2</x:v>
      </x:c>
      <x:c r="DB15" s="156" t="n">
        <x:v>2</x:v>
      </x:c>
      <x:c r="DC15" s="156" t="n">
        <x:v>2</x:v>
      </x:c>
      <x:c r="DD15" s="156" t="n">
        <x:v>2</x:v>
      </x:c>
      <x:c r="DE15" s="172" t="n">
        <x:v>2</x:v>
      </x:c>
      <x:c r="DF15" s="172" t="n">
        <x:v>2</x:v>
      </x:c>
      <x:c r="DG1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5" s="156" t="n">
        <x:v>2</x:v>
      </x:c>
      <x:c r="DI1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15" s="156" t="n">
        <x:v>2</x:v>
      </x:c>
      <x:c r="DK15" s="156" t="n">
        <x:v>2</x:v>
      </x:c>
      <x:c r="DL15" s="154" t="n">
        <x:v>4</x:v>
      </x:c>
      <x:c r="DM15" s="150" t="n">
        <x:v>0</x:v>
      </x:c>
      <x:c r="DN15" s="150" t="n">
        <x:v>0</x:v>
      </x:c>
      <x:c r="DO15" s="150" t="n">
        <x:v>0</x:v>
      </x:c>
      <x:c r="DP15" s="150" t="n">
        <x:v>0</x:v>
      </x:c>
      <x:c r="DQ15" s="150" t="n">
        <x:v>0</x:v>
      </x:c>
      <x:c r="DR15" s="5"/>
      <x:c r="DS15" s="334" t="n">
        <x:v>180</x:v>
      </x:c>
      <x:c r="DT15" s="334"/>
      <x:c r="DU15" s="334"/>
      <x:c r="DV15" s="334"/>
      <x:c r="DW15" s="334"/>
      <x:c r="DX15" s="334"/>
      <x:c r="DY15" s="334"/>
      <x:c r="DZ15" s="334"/>
      <x:c r="EA15" s="334"/>
      <x:c r="EB15" s="334"/>
      <x:c r="EC15" s="334"/>
      <x:c r="ED15" s="334"/>
      <x:c r="EE15" s="314"/>
      <x:c r="EF15" s="342" t="n">
        <x:f>ReadMe!$C$7*ReadMe!$C$12</x:f>
        <x:v>45</x:v>
      </x:c>
      <x:c r="EG15" s="340"/>
      <x:c r="EH15" s="340"/>
      <x:c r="EI15" s="340"/>
      <x:c r="EJ15" s="340"/>
      <x:c r="EK15" s="340"/>
      <x:c r="EL15" s="340"/>
      <x:c r="EM15" s="340"/>
      <x:c r="EN15" s="340"/>
      <x:c r="EO15" s="340"/>
      <x:c r="EP15" s="340"/>
      <x:c r="EQ15" s="340"/>
      <x:c r="ER15" s="340"/>
      <x:c r="ES15" s="340"/>
      <x:c r="ET15" s="340"/>
      <x:c r="EU15" s="340"/>
      <x:c r="EV15" s="5"/>
    </x:row>
    <x:row r="16" ht="7.5" customHeight="1">
      <x:c r="A16" s="5"/>
      <x:c r="B16" s="150" t="n">
        <x:v>0</x:v>
      </x:c>
      <x:c r="C16" s="150" t="n">
        <x:v>0</x:v>
      </x:c>
      <x:c r="D16" s="150" t="n">
        <x:v>0</x:v>
      </x:c>
      <x:c r="E16" s="150" t="n">
        <x:v>0</x:v>
      </x:c>
      <x:c r="F16" s="150" t="n">
        <x:v>0</x:v>
      </x:c>
      <x:c r="G16" s="150" t="n">
        <x:v>0</x:v>
      </x:c>
      <x:c r="H16" s="150" t="n">
        <x:v>0</x:v>
      </x:c>
      <x:c r="I16" s="150" t="n">
        <x:v>0</x:v>
      </x:c>
      <x:c r="J16" s="150" t="n">
        <x:v>0</x:v>
      </x:c>
      <x:c r="K16" s="150" t="n">
        <x:v>0</x:v>
      </x:c>
      <x:c r="L16" s="150" t="n">
        <x:v>0</x:v>
      </x:c>
      <x:c r="M16" s="150" t="n">
        <x:v>0</x:v>
      </x:c>
      <x:c r="N16" s="150" t="n">
        <x:v>0</x:v>
      </x:c>
      <x:c r="O16" s="150" t="n">
        <x:v>0</x:v>
      </x:c>
      <x:c r="P16" s="150" t="n">
        <x:v>0</x:v>
      </x:c>
      <x:c r="Q16" s="150" t="n">
        <x:v>0</x:v>
      </x:c>
      <x:c r="R16" s="152" t="n">
        <x:v>3</x:v>
      </x:c>
      <x:c r="S16" s="156" t="n">
        <x:v>2</x:v>
      </x:c>
      <x:c r="T16" s="156" t="n">
        <x:v>2</x:v>
      </x:c>
      <x:c r="U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W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Y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Z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A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B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4</x:v>
      </x:c>
      <x:c r="AC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D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E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F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G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H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I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J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K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L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M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2</x:v>
      </x:c>
      <x:c r="AN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O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6" s="180" t="n">
        <x:v>2</x:v>
      </x:c>
      <x:c r="AQ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16" s="156" t="n">
        <x:v>2</x:v>
      </x:c>
      <x:c r="AS16" s="156" t="n">
        <x:v>2</x:v>
      </x:c>
      <x:c r="AT16" s="152" t="n">
        <x:v>3</x:v>
      </x:c>
      <x:c r="AU16" s="150" t="n">
        <x:v>0</x:v>
      </x:c>
      <x:c r="AV16" s="267" t="n">
        <x:v>0</x:v>
      </x:c>
      <x:c r="AW16" s="267" t="n">
        <x:v>0</x:v>
      </x:c>
      <x:c r="AX16" s="267" t="n">
        <x:v>0</x:v>
      </x:c>
      <x:c r="AY16" s="267" t="n">
        <x:v>0</x:v>
      </x:c>
      <x:c r="AZ16" s="267" t="n">
        <x:v>0</x:v>
      </x:c>
      <x:c r="BA16" s="267" t="n">
        <x:v>0</x:v>
      </x:c>
      <x:c r="BB16" s="267" t="n">
        <x:v>0</x:v>
      </x:c>
      <x:c r="BC16" s="267" t="n">
        <x:v>0</x:v>
      </x:c>
      <x:c r="BD16" s="267" t="n">
        <x:v>0</x:v>
      </x:c>
      <x:c r="BE16" s="267" t="n">
        <x:v>0</x:v>
      </x:c>
      <x:c r="BF16" s="267" t="n">
        <x:v>0</x:v>
      </x:c>
      <x:c r="BG16" s="267" t="n">
        <x:v>0</x:v>
      </x:c>
      <x:c r="BH16" s="267" t="n">
        <x:v>0</x:v>
      </x:c>
      <x:c r="BI16" s="267" t="n">
        <x:v>0</x:v>
      </x:c>
      <x:c r="BJ16" s="267" t="n">
        <x:v>0</x:v>
      </x:c>
      <x:c r="BK16" s="267" t="n">
        <x:v>0</x:v>
      </x:c>
      <x:c r="BL16" s="267" t="n">
        <x:v>0</x:v>
      </x:c>
      <x:c r="BM16" s="267" t="n">
        <x:v>0</x:v>
      </x:c>
      <x:c r="BN16" s="267" t="n">
        <x:v>0</x:v>
      </x:c>
      <x:c r="BO16" s="267" t="n">
        <x:v>0</x:v>
      </x:c>
      <x:c r="BP16" s="267" t="n">
        <x:v>0</x:v>
      </x:c>
      <x:c r="BQ16" s="267" t="n">
        <x:v>0</x:v>
      </x:c>
      <x:c r="BR16" s="267" t="n">
        <x:v>0</x:v>
      </x:c>
      <x:c r="BS16" s="267" t="n">
        <x:v>0</x:v>
      </x:c>
      <x:c r="BT16" s="267" t="n">
        <x:v>0</x:v>
      </x:c>
      <x:c r="BU16" s="267" t="n">
        <x:v>0</x:v>
      </x:c>
      <x:c r="BV16" s="267" t="n">
        <x:v>0</x:v>
      </x:c>
      <x:c r="BW16" s="267" t="n">
        <x:v>0</x:v>
      </x:c>
      <x:c r="BX16" s="267" t="n">
        <x:v>0</x:v>
      </x:c>
      <x:c r="BY16" s="267" t="n">
        <x:v>0</x:v>
      </x:c>
      <x:c r="BZ16" s="267" t="n">
        <x:v>0</x:v>
      </x:c>
      <x:c r="CA16" s="267" t="n">
        <x:v>0</x:v>
      </x:c>
      <x:c r="CB16" s="267" t="n">
        <x:v>0</x:v>
      </x:c>
      <x:c r="CC16" s="267" t="n">
        <x:v>0</x:v>
      </x:c>
      <x:c r="CD16" s="267" t="n">
        <x:v>0</x:v>
      </x:c>
      <x:c r="CE16" s="267" t="n">
        <x:v>0</x:v>
      </x:c>
      <x:c r="CF16" s="267" t="n">
        <x:v>0</x:v>
      </x:c>
      <x:c r="CG16" s="267" t="n">
        <x:v>0</x:v>
      </x:c>
      <x:c r="CH16" s="267" t="n">
        <x:v>0</x:v>
      </x:c>
      <x:c r="CI16" s="267" t="n">
        <x:v>0</x:v>
      </x:c>
      <x:c r="CJ16" s="267" t="n">
        <x:v>0</x:v>
      </x:c>
      <x:c r="CK16" s="267" t="n">
        <x:v>0</x:v>
      </x:c>
      <x:c r="CL16" s="267" t="n">
        <x:v>0</x:v>
      </x:c>
      <x:c r="CM16" s="267" t="n">
        <x:v>0</x:v>
      </x:c>
      <x:c r="CN16" s="150" t="n">
        <x:v>0</x:v>
      </x:c>
      <x:c r="CO16" s="152" t="n">
        <x:v>3</x:v>
      </x:c>
      <x:c r="CP16" s="156" t="n">
        <x:v>2</x:v>
      </x:c>
      <x:c r="CQ16" s="156" t="n">
        <x:v>2</x:v>
      </x:c>
      <x:c r="CR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T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V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W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X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Y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Z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A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B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C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D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E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F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G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6" s="156" t="n">
        <x:v>2</x:v>
      </x:c>
      <x:c r="DI1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16" s="156" t="n">
        <x:v>2</x:v>
      </x:c>
      <x:c r="DK16" s="156" t="n">
        <x:v>2</x:v>
      </x:c>
      <x:c r="DL16" s="154" t="n">
        <x:v>4</x:v>
      </x:c>
      <x:c r="DM16" s="150" t="n">
        <x:v>0</x:v>
      </x:c>
      <x:c r="DN16" s="150" t="n">
        <x:v>0</x:v>
      </x:c>
      <x:c r="DO16" s="150" t="n">
        <x:v>0</x:v>
      </x:c>
      <x:c r="DP16" s="150" t="n">
        <x:v>0</x:v>
      </x:c>
      <x:c r="DQ16" s="150" t="n">
        <x:v>0</x:v>
      </x:c>
      <x:c r="DR16" s="5"/>
      <x:c r="DS16" s="334"/>
      <x:c r="DT16" s="334"/>
      <x:c r="DU16" s="334"/>
      <x:c r="DV16" s="334"/>
      <x:c r="DW16" s="334"/>
      <x:c r="DX16" s="334"/>
      <x:c r="DY16" s="334"/>
      <x:c r="DZ16" s="334"/>
      <x:c r="EA16" s="334"/>
      <x:c r="EB16" s="334"/>
      <x:c r="EC16" s="334"/>
      <x:c r="ED16" s="334"/>
      <x:c r="EE16" s="314"/>
      <x:c r="EF16" s="340"/>
      <x:c r="EG16" s="340"/>
      <x:c r="EH16" s="340"/>
      <x:c r="EI16" s="340"/>
      <x:c r="EJ16" s="340"/>
      <x:c r="EK16" s="340"/>
      <x:c r="EL16" s="340"/>
      <x:c r="EM16" s="340"/>
      <x:c r="EN16" s="340"/>
      <x:c r="EO16" s="340"/>
      <x:c r="EP16" s="340"/>
      <x:c r="EQ16" s="340"/>
      <x:c r="ER16" s="340"/>
      <x:c r="ES16" s="340"/>
      <x:c r="ET16" s="340"/>
      <x:c r="EU16" s="340"/>
      <x:c r="EV16" s="5"/>
    </x:row>
    <x:row r="17" ht="7.5" customHeight="1">
      <x:c r="A17" s="5"/>
      <x:c r="B17" s="150" t="n">
        <x:v>0</x:v>
      </x:c>
      <x:c r="C17" s="150" t="n">
        <x:v>0</x:v>
      </x:c>
      <x:c r="D17" s="150" t="n">
        <x:v>0</x:v>
      </x:c>
      <x:c r="E17" s="150" t="n">
        <x:v>0</x:v>
      </x:c>
      <x:c r="F17" s="150" t="n">
        <x:v>0</x:v>
      </x:c>
      <x:c r="G17" s="150" t="n">
        <x:v>0</x:v>
      </x:c>
      <x:c r="H17" s="150" t="n">
        <x:v>0</x:v>
      </x:c>
      <x:c r="I17" s="150" t="n">
        <x:v>0</x:v>
      </x:c>
      <x:c r="J17" s="150" t="n">
        <x:v>0</x:v>
      </x:c>
      <x:c r="K17" s="150" t="n">
        <x:v>0</x:v>
      </x:c>
      <x:c r="L17" s="150" t="n">
        <x:v>0</x:v>
      </x:c>
      <x:c r="M17" s="150" t="n">
        <x:v>0</x:v>
      </x:c>
      <x:c r="N17" s="150" t="n">
        <x:v>0</x:v>
      </x:c>
      <x:c r="O17" s="160" t="n">
        <x:v>7</x:v>
      </x:c>
      <x:c r="P17" s="150" t="n">
        <x:v>0</x:v>
      </x:c>
      <x:c r="Q17" s="160" t="n">
        <x:v>7</x:v>
      </x:c>
      <x:c r="R17" s="154" t="n">
        <x:v>4</x:v>
      </x:c>
      <x:c r="S17" s="156" t="n">
        <x:v>2</x:v>
      </x:c>
      <x:c r="T17" s="156" t="n">
        <x:v>2</x:v>
      </x:c>
      <x:c r="U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17" s="192" t="n">
        <x:v>2</x:v>
      </x:c>
      <x:c r="W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17" s="156" t="n">
        <x:v>2</x:v>
      </x:c>
      <x:c r="Y17" s="156" t="n">
        <x:v>2</x:v>
      </x:c>
      <x:c r="Z17" s="156" t="n">
        <x:v>2</x:v>
      </x:c>
      <x:c r="AA17" s="156" t="n">
        <x:v>2</x:v>
      </x:c>
      <x:c r="AB17" s="156" t="n">
        <x:v>2</x:v>
      </x:c>
      <x:c r="AC17" s="156" t="n">
        <x:v>2</x:v>
      </x:c>
      <x:c r="AD17" s="156" t="n">
        <x:v>2</x:v>
      </x:c>
      <x:c r="AE17" s="156" t="n">
        <x:v>2</x:v>
      </x:c>
      <x:c r="AF17" s="156" t="n">
        <x:v>2</x:v>
      </x:c>
      <x:c r="AG17" s="156" t="n">
        <x:v>2</x:v>
      </x:c>
      <x:c r="AH17" s="156" t="n">
        <x:v>2</x:v>
      </x:c>
      <x:c r="AI17" s="156" t="n">
        <x:v>2</x:v>
      </x:c>
      <x:c r="AJ17" s="156" t="n">
        <x:v>2</x:v>
      </x:c>
      <x:c r="AK17" s="156" t="n">
        <x:v>2</x:v>
      </x:c>
      <x:c r="AL17" s="156" t="n">
        <x:v>2</x:v>
      </x:c>
      <x:c r="AM17" s="156" t="n">
        <x:v>2</x:v>
      </x:c>
      <x:c r="AN17" s="156" t="n">
        <x:v>2</x:v>
      </x:c>
      <x:c r="AO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7" s="156" t="n">
        <x:v>2</x:v>
      </x:c>
      <x:c r="AQ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17" s="156" t="n">
        <x:v>2</x:v>
      </x:c>
      <x:c r="AS17" s="156" t="n">
        <x:v>2</x:v>
      </x:c>
      <x:c r="AT17" s="154" t="n">
        <x:v>4</x:v>
      </x:c>
      <x:c r="AU17" s="150" t="n">
        <x:v>0</x:v>
      </x:c>
      <x:c r="AV17" s="267" t="n">
        <x:v>0</x:v>
      </x:c>
      <x:c r="AW17" s="267" t="n">
        <x:v>0</x:v>
      </x:c>
      <x:c r="AX17" s="267" t="n">
        <x:v>0</x:v>
      </x:c>
      <x:c r="AY17" s="267" t="n">
        <x:v>0</x:v>
      </x:c>
      <x:c r="AZ17" s="267" t="n">
        <x:v>0</x:v>
      </x:c>
      <x:c r="BA17" s="267" t="n">
        <x:v>0</x:v>
      </x:c>
      <x:c r="BB17" s="267" t="n">
        <x:v>0</x:v>
      </x:c>
      <x:c r="BC17" s="267" t="n">
        <x:v>0</x:v>
      </x:c>
      <x:c r="BD17" s="267" t="n">
        <x:v>0</x:v>
      </x:c>
      <x:c r="BE17" s="267" t="n">
        <x:v>0</x:v>
      </x:c>
      <x:c r="BF17" s="267" t="n">
        <x:v>0</x:v>
      </x:c>
      <x:c r="BG17" s="267" t="n">
        <x:v>0</x:v>
      </x:c>
      <x:c r="BH17" s="267" t="n">
        <x:v>0</x:v>
      </x:c>
      <x:c r="BI17" s="267" t="n">
        <x:v>0</x:v>
      </x:c>
      <x:c r="BJ17" s="267" t="n">
        <x:v>0</x:v>
      </x:c>
      <x:c r="BK17" s="267" t="n">
        <x:v>0</x:v>
      </x:c>
      <x:c r="BL17" s="267" t="n">
        <x:v>0</x:v>
      </x:c>
      <x:c r="BM17" s="267" t="n">
        <x:v>0</x:v>
      </x:c>
      <x:c r="BN17" s="267" t="n">
        <x:v>0</x:v>
      </x:c>
      <x:c r="BO17" s="267" t="n">
        <x:v>0</x:v>
      </x:c>
      <x:c r="BP17" s="267" t="n">
        <x:v>0</x:v>
      </x:c>
      <x:c r="BQ17" s="267" t="n">
        <x:v>0</x:v>
      </x:c>
      <x:c r="BR17" s="267" t="n">
        <x:v>0</x:v>
      </x:c>
      <x:c r="BS17" s="267" t="n">
        <x:v>0</x:v>
      </x:c>
      <x:c r="BT17" s="267" t="n">
        <x:v>0</x:v>
      </x:c>
      <x:c r="BU17" s="267" t="n">
        <x:v>0</x:v>
      </x:c>
      <x:c r="BV17" s="267" t="n">
        <x:v>0</x:v>
      </x:c>
      <x:c r="BW17" s="267" t="n">
        <x:v>0</x:v>
      </x:c>
      <x:c r="BX17" s="267" t="n">
        <x:v>0</x:v>
      </x:c>
      <x:c r="BY17" s="267" t="n">
        <x:v>0</x:v>
      </x:c>
      <x:c r="BZ17" s="267" t="n">
        <x:v>0</x:v>
      </x:c>
      <x:c r="CA17" s="267" t="n">
        <x:v>0</x:v>
      </x:c>
      <x:c r="CB17" s="267" t="n">
        <x:v>0</x:v>
      </x:c>
      <x:c r="CC17" s="267" t="n">
        <x:v>0</x:v>
      </x:c>
      <x:c r="CD17" s="267" t="n">
        <x:v>0</x:v>
      </x:c>
      <x:c r="CE17" s="267" t="n">
        <x:v>0</x:v>
      </x:c>
      <x:c r="CF17" s="267" t="n">
        <x:v>0</x:v>
      </x:c>
      <x:c r="CG17" s="267" t="n">
        <x:v>0</x:v>
      </x:c>
      <x:c r="CH17" s="267" t="n">
        <x:v>0</x:v>
      </x:c>
      <x:c r="CI17" s="267" t="n">
        <x:v>0</x:v>
      </x:c>
      <x:c r="CJ17" s="267" t="n">
        <x:v>0</x:v>
      </x:c>
      <x:c r="CK17" s="267" t="n">
        <x:v>0</x:v>
      </x:c>
      <x:c r="CL17" s="267" t="n">
        <x:v>0</x:v>
      </x:c>
      <x:c r="CM17" s="267" t="n">
        <x:v>0</x:v>
      </x:c>
      <x:c r="CN17" s="150" t="n">
        <x:v>0</x:v>
      </x:c>
      <x:c r="CO17" s="154" t="n">
        <x:v>4</x:v>
      </x:c>
      <x:c r="CP17" s="156" t="n">
        <x:v>2</x:v>
      </x:c>
      <x:c r="CQ17" s="156" t="n">
        <x:v>2</x:v>
      </x:c>
      <x:c r="CR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17" s="180" t="n">
        <x:v>2</x:v>
      </x:c>
      <x:c r="CT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17" s="156" t="n">
        <x:v>2</x:v>
      </x:c>
      <x:c r="CV17" s="156" t="n">
        <x:v>2</x:v>
      </x:c>
      <x:c r="CW17" s="156" t="n">
        <x:v>2</x:v>
      </x:c>
      <x:c r="CX17" s="156" t="n">
        <x:v>2</x:v>
      </x:c>
      <x:c r="CY17" s="156" t="n">
        <x:v>2</x:v>
      </x:c>
      <x:c r="CZ17" s="156" t="n">
        <x:v>2</x:v>
      </x:c>
      <x:c r="DA17" s="156" t="n">
        <x:v>2</x:v>
      </x:c>
      <x:c r="DB17" s="156" t="n">
        <x:v>2</x:v>
      </x:c>
      <x:c r="DC17" s="156" t="n">
        <x:v>2</x:v>
      </x:c>
      <x:c r="DD17" s="156" t="n">
        <x:v>2</x:v>
      </x:c>
      <x:c r="DE17" s="156" t="n">
        <x:v>2</x:v>
      </x:c>
      <x:c r="DF17" s="216" t="n">
        <x:v>2</x:v>
      </x:c>
      <x:c r="DG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7" s="180" t="n">
        <x:v>2</x:v>
      </x:c>
      <x:c r="DI1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17" s="156" t="n">
        <x:v>2</x:v>
      </x:c>
      <x:c r="DK17" s="156" t="n">
        <x:v>2</x:v>
      </x:c>
      <x:c r="DL17" s="152" t="n">
        <x:v>3</x:v>
      </x:c>
      <x:c r="DM17" s="150" t="n">
        <x:v>0</x:v>
      </x:c>
      <x:c r="DN17" s="150" t="n">
        <x:v>0</x:v>
      </x:c>
      <x:c r="DO17" s="150" t="n">
        <x:v>0</x:v>
      </x:c>
      <x:c r="DP17" s="150" t="n">
        <x:v>0</x:v>
      </x:c>
      <x:c r="DQ17" s="150" t="n">
        <x:v>0</x:v>
      </x:c>
      <x:c r="DR17" s="5"/>
      <x:c r="DS17" s="334"/>
      <x:c r="DT17" s="334"/>
      <x:c r="DU17" s="334"/>
      <x:c r="DV17" s="334"/>
      <x:c r="DW17" s="334"/>
      <x:c r="DX17" s="334"/>
      <x:c r="DY17" s="334"/>
      <x:c r="DZ17" s="334"/>
      <x:c r="EA17" s="334"/>
      <x:c r="EB17" s="334"/>
      <x:c r="EC17" s="334"/>
      <x:c r="ED17" s="334"/>
      <x:c r="EE17" s="314"/>
      <x:c r="EF17" s="340"/>
      <x:c r="EG17" s="340"/>
      <x:c r="EH17" s="340"/>
      <x:c r="EI17" s="340"/>
      <x:c r="EJ17" s="340"/>
      <x:c r="EK17" s="340"/>
      <x:c r="EL17" s="340"/>
      <x:c r="EM17" s="340"/>
      <x:c r="EN17" s="340"/>
      <x:c r="EO17" s="340"/>
      <x:c r="EP17" s="340"/>
      <x:c r="EQ17" s="340"/>
      <x:c r="ER17" s="340"/>
      <x:c r="ES17" s="340"/>
      <x:c r="ET17" s="340"/>
      <x:c r="EU17" s="340"/>
      <x:c r="EV17" s="5"/>
    </x:row>
    <x:row r="18" ht="7.5" customHeight="1">
      <x:c r="A18" s="5"/>
      <x:c r="B18" s="150" t="n">
        <x:v>0</x:v>
      </x:c>
      <x:c r="C18" s="150" t="n">
        <x:v>0</x:v>
      </x:c>
      <x:c r="D18" s="150" t="n">
        <x:v>0</x:v>
      </x:c>
      <x:c r="E18" s="150" t="n">
        <x:v>0</x:v>
      </x:c>
      <x:c r="F18" s="150" t="n">
        <x:v>0</x:v>
      </x:c>
      <x:c r="G18" s="150" t="n">
        <x:v>0</x:v>
      </x:c>
      <x:c r="H18" s="150" t="n">
        <x:v>0</x:v>
      </x:c>
      <x:c r="I18" s="150" t="n">
        <x:v>0</x:v>
      </x:c>
      <x:c r="J18" s="150" t="n">
        <x:v>0</x:v>
      </x:c>
      <x:c r="K18" s="150" t="n">
        <x:v>0</x:v>
      </x:c>
      <x:c r="L18" s="150" t="n">
        <x:v>0</x:v>
      </x:c>
      <x:c r="M18" s="150" t="n">
        <x:v>0</x:v>
      </x:c>
      <x:c r="N18" s="150" t="n">
        <x:v>0</x:v>
      </x:c>
      <x:c r="O18" s="150" t="n">
        <x:v>0</x:v>
      </x:c>
      <x:c r="P18" s="150" t="n">
        <x:v>0</x:v>
      </x:c>
      <x:c r="Q18" s="150" t="n">
        <x:v>0</x:v>
      </x:c>
      <x:c r="R18" s="154" t="n">
        <x:v>4</x:v>
      </x:c>
      <x:c r="S18" s="156" t="n">
        <x:v>2</x:v>
      </x:c>
      <x:c r="T18" s="156" t="n">
        <x:v>2</x:v>
      </x:c>
      <x:c r="U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18" s="156" t="n">
        <x:v>2</x:v>
      </x:c>
      <x:c r="W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18" s="156" t="n">
        <x:v>2</x:v>
      </x:c>
      <x:c r="Y18" s="156" t="n">
        <x:v>2</x:v>
      </x:c>
      <x:c r="Z18" s="156" t="n">
        <x:v>2</x:v>
      </x:c>
      <x:c r="AA18" s="156" t="n">
        <x:v>2</x:v>
      </x:c>
      <x:c r="AB18" s="156" t="n">
        <x:v>2</x:v>
      </x:c>
      <x:c r="AC18" s="156" t="n">
        <x:v>2</x:v>
      </x:c>
      <x:c r="AD18" s="156" t="n">
        <x:v>2</x:v>
      </x:c>
      <x:c r="AE18" s="156" t="n">
        <x:v>2</x:v>
      </x:c>
      <x:c r="AF18" s="156" t="n">
        <x:v>2</x:v>
      </x:c>
      <x:c r="AG18" s="156" t="n">
        <x:v>2</x:v>
      </x:c>
      <x:c r="AH18" s="156" t="n">
        <x:v>2</x:v>
      </x:c>
      <x:c r="AI18" s="156" t="n">
        <x:v>2</x:v>
      </x:c>
      <x:c r="AJ18" s="156" t="n">
        <x:v>2</x:v>
      </x:c>
      <x:c r="AK18" s="156" t="n">
        <x:v>2</x:v>
      </x:c>
      <x:c r="AL18" s="156" t="n">
        <x:v>2</x:v>
      </x:c>
      <x:c r="AM18" s="156" t="n">
        <x:v>2</x:v>
      </x:c>
      <x:c r="AN18" s="156" t="n">
        <x:v>2</x:v>
      </x:c>
      <x:c r="AO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8" s="156" t="n">
        <x:v>2</x:v>
      </x:c>
      <x:c r="AQ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18" s="156" t="n">
        <x:v>2</x:v>
      </x:c>
      <x:c r="AS18" s="156" t="n">
        <x:v>2</x:v>
      </x:c>
      <x:c r="AT18" s="154" t="n">
        <x:v>4</x:v>
      </x:c>
      <x:c r="AU18" s="150" t="n">
        <x:v>0</x:v>
      </x:c>
      <x:c r="AV18" s="267" t="n">
        <x:v>0</x:v>
      </x:c>
      <x:c r="AW18" s="267" t="n">
        <x:v>0</x:v>
      </x:c>
      <x:c r="AX18" s="267" t="n">
        <x:v>0</x:v>
      </x:c>
      <x:c r="AY18" s="267" t="n">
        <x:v>0</x:v>
      </x:c>
      <x:c r="AZ18" s="267" t="n">
        <x:v>0</x:v>
      </x:c>
      <x:c r="BA18" s="267" t="n">
        <x:v>0</x:v>
      </x:c>
      <x:c r="BB18" s="267" t="n">
        <x:v>0</x:v>
      </x:c>
      <x:c r="BC18" s="267" t="n">
        <x:v>0</x:v>
      </x:c>
      <x:c r="BD18" s="267" t="n">
        <x:v>0</x:v>
      </x:c>
      <x:c r="BE18" s="267" t="n">
        <x:v>0</x:v>
      </x:c>
      <x:c r="BF18" s="267" t="n">
        <x:v>0</x:v>
      </x:c>
      <x:c r="BG18" s="267" t="n">
        <x:v>0</x:v>
      </x:c>
      <x:c r="BH18" s="267" t="n">
        <x:v>0</x:v>
      </x:c>
      <x:c r="BI18" s="267" t="n">
        <x:v>0</x:v>
      </x:c>
      <x:c r="BJ18" s="267" t="n">
        <x:v>0</x:v>
      </x:c>
      <x:c r="BK18" s="267" t="n">
        <x:v>0</x:v>
      </x:c>
      <x:c r="BL18" s="267" t="n">
        <x:v>0</x:v>
      </x:c>
      <x:c r="BM18" s="267" t="n">
        <x:v>0</x:v>
      </x:c>
      <x:c r="BN18" s="267" t="n">
        <x:v>0</x:v>
      </x:c>
      <x:c r="BO18" s="267" t="n">
        <x:v>0</x:v>
      </x:c>
      <x:c r="BP18" s="267" t="n">
        <x:v>0</x:v>
      </x:c>
      <x:c r="BQ18" s="267" t="n">
        <x:v>0</x:v>
      </x:c>
      <x:c r="BR18" s="267" t="n">
        <x:v>0</x:v>
      </x:c>
      <x:c r="BS18" s="267" t="n">
        <x:v>0</x:v>
      </x:c>
      <x:c r="BT18" s="267" t="n">
        <x:v>0</x:v>
      </x:c>
      <x:c r="BU18" s="267" t="n">
        <x:v>0</x:v>
      </x:c>
      <x:c r="BV18" s="267" t="n">
        <x:v>0</x:v>
      </x:c>
      <x:c r="BW18" s="267" t="n">
        <x:v>0</x:v>
      </x:c>
      <x:c r="BX18" s="267" t="n">
        <x:v>0</x:v>
      </x:c>
      <x:c r="BY18" s="267" t="n">
        <x:v>0</x:v>
      </x:c>
      <x:c r="BZ18" s="267" t="n">
        <x:v>0</x:v>
      </x:c>
      <x:c r="CA18" s="267" t="n">
        <x:v>0</x:v>
      </x:c>
      <x:c r="CB18" s="267" t="n">
        <x:v>0</x:v>
      </x:c>
      <x:c r="CC18" s="267" t="n">
        <x:v>0</x:v>
      </x:c>
      <x:c r="CD18" s="267" t="n">
        <x:v>0</x:v>
      </x:c>
      <x:c r="CE18" s="267" t="n">
        <x:v>0</x:v>
      </x:c>
      <x:c r="CF18" s="267" t="n">
        <x:v>0</x:v>
      </x:c>
      <x:c r="CG18" s="267" t="n">
        <x:v>0</x:v>
      </x:c>
      <x:c r="CH18" s="267" t="n">
        <x:v>0</x:v>
      </x:c>
      <x:c r="CI18" s="267" t="n">
        <x:v>0</x:v>
      </x:c>
      <x:c r="CJ18" s="267" t="n">
        <x:v>0</x:v>
      </x:c>
      <x:c r="CK18" s="267" t="n">
        <x:v>0</x:v>
      </x:c>
      <x:c r="CL18" s="267" t="n">
        <x:v>0</x:v>
      </x:c>
      <x:c r="CM18" s="267" t="n">
        <x:v>0</x:v>
      </x:c>
      <x:c r="CN18" s="150" t="n">
        <x:v>0</x:v>
      </x:c>
      <x:c r="CO18" s="154" t="n">
        <x:v>4</x:v>
      </x:c>
      <x:c r="CP18" s="156" t="n">
        <x:v>2</x:v>
      </x:c>
      <x:c r="CQ18" s="156" t="n">
        <x:v>2</x:v>
      </x:c>
      <x:c r="CR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18" s="180" t="n">
        <x:v>2</x:v>
      </x:c>
      <x:c r="CT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18" s="212" t="n">
        <x:v>2</x:v>
      </x:c>
      <x:c r="CV18" s="156" t="n">
        <x:v>2</x:v>
      </x:c>
      <x:c r="CW18" s="156" t="n">
        <x:v>2</x:v>
      </x:c>
      <x:c r="CX18" s="156" t="n">
        <x:v>2</x:v>
      </x:c>
      <x:c r="CY18" s="156" t="n">
        <x:v>2</x:v>
      </x:c>
      <x:c r="CZ18" s="156" t="n">
        <x:v>2</x:v>
      </x:c>
      <x:c r="DA18" s="156" t="n">
        <x:v>2</x:v>
      </x:c>
      <x:c r="DB18" s="156" t="n">
        <x:v>2</x:v>
      </x:c>
      <x:c r="DC18" s="156" t="n">
        <x:v>2</x:v>
      </x:c>
      <x:c r="DD18" s="156" t="n">
        <x:v>2</x:v>
      </x:c>
      <x:c r="DE18" s="156" t="n">
        <x:v>2</x:v>
      </x:c>
      <x:c r="DF18" s="156" t="n">
        <x:v>2</x:v>
      </x:c>
      <x:c r="DG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8" s="180" t="n">
        <x:v>2</x:v>
      </x:c>
      <x:c r="DI1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18" s="156" t="n">
        <x:v>2</x:v>
      </x:c>
      <x:c r="DK18" s="156" t="n">
        <x:v>2</x:v>
      </x:c>
      <x:c r="DL18" s="152" t="n">
        <x:v>3</x:v>
      </x:c>
      <x:c r="DM18" s="150" t="n">
        <x:v>0</x:v>
      </x:c>
      <x:c r="DN18" s="150" t="n">
        <x:v>0</x:v>
      </x:c>
      <x:c r="DO18" s="150" t="n">
        <x:v>0</x:v>
      </x:c>
      <x:c r="DP18" s="150" t="n">
        <x:v>0</x:v>
      </x:c>
      <x:c r="DQ18" s="150" t="n">
        <x:v>0</x:v>
      </x:c>
      <x:c r="DR18" s="5"/>
      <x:c r="DS18" s="334"/>
      <x:c r="DT18" s="334"/>
      <x:c r="DU18" s="334"/>
      <x:c r="DV18" s="334"/>
      <x:c r="DW18" s="334"/>
      <x:c r="DX18" s="334"/>
      <x:c r="DY18" s="334"/>
      <x:c r="DZ18" s="334"/>
      <x:c r="EA18" s="334"/>
      <x:c r="EB18" s="334"/>
      <x:c r="EC18" s="334"/>
      <x:c r="ED18" s="334"/>
      <x:c r="EE18" s="314"/>
      <x:c r="EF18" s="340"/>
      <x:c r="EG18" s="340"/>
      <x:c r="EH18" s="340"/>
      <x:c r="EI18" s="340"/>
      <x:c r="EJ18" s="340"/>
      <x:c r="EK18" s="340"/>
      <x:c r="EL18" s="340"/>
      <x:c r="EM18" s="340"/>
      <x:c r="EN18" s="340"/>
      <x:c r="EO18" s="340"/>
      <x:c r="EP18" s="340"/>
      <x:c r="EQ18" s="340"/>
      <x:c r="ER18" s="340"/>
      <x:c r="ES18" s="340"/>
      <x:c r="ET18" s="340"/>
      <x:c r="EU18" s="340"/>
      <x:c r="EV18" s="5"/>
    </x:row>
    <x:row r="19" ht="7.5" customHeight="1">
      <x:c r="A19" s="5"/>
      <x:c r="B19" s="150" t="n">
        <x:v>0</x:v>
      </x:c>
      <x:c r="C19" s="150" t="n">
        <x:v>0</x:v>
      </x:c>
      <x:c r="D19" s="150" t="n">
        <x:v>0</x:v>
      </x:c>
      <x:c r="E19" s="150" t="n">
        <x:v>0</x:v>
      </x:c>
      <x:c r="F19" s="150" t="n">
        <x:v>0</x:v>
      </x:c>
      <x:c r="G19" s="150" t="n">
        <x:v>0</x:v>
      </x:c>
      <x:c r="H19" s="150" t="n">
        <x:v>0</x:v>
      </x:c>
      <x:c r="I19" s="150" t="n">
        <x:v>0</x:v>
      </x:c>
      <x:c r="J19" s="150" t="n">
        <x:v>0</x:v>
      </x:c>
      <x:c r="K19" s="150" t="n">
        <x:v>0</x:v>
      </x:c>
      <x:c r="L19" s="150" t="n">
        <x:v>0</x:v>
      </x:c>
      <x:c r="M19" s="150" t="n">
        <x:v>0</x:v>
      </x:c>
      <x:c r="N19" s="150" t="n">
        <x:v>0</x:v>
      </x:c>
      <x:c r="O19" s="160" t="n">
        <x:v>7</x:v>
      </x:c>
      <x:c r="P19" s="150" t="n">
        <x:v>0</x:v>
      </x:c>
      <x:c r="Q19" s="160" t="n">
        <x:v>7</x:v>
      </x:c>
      <x:c r="R19" s="152" t="n">
        <x:v>3</x:v>
      </x:c>
      <x:c r="S19" s="156" t="n">
        <x:v>2</x:v>
      </x:c>
      <x:c r="T19" s="156" t="n">
        <x:v>2</x:v>
      </x:c>
      <x:c r="U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19" s="180" t="n">
        <x:v>2</x:v>
      </x:c>
      <x:c r="W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19" s="156" t="n">
        <x:v>2</x:v>
      </x:c>
      <x:c r="Y19" s="156" t="n">
        <x:v>2</x:v>
      </x:c>
      <x:c r="Z19" s="152" t="n">
        <x:v>3</x:v>
      </x:c>
      <x:c r="AA19" s="154" t="n">
        <x:v>4</x:v>
      </x:c>
      <x:c r="AB19" s="154" t="n">
        <x:v>4</x:v>
      </x:c>
      <x:c r="AC19" s="152" t="n">
        <x:v>3</x:v>
      </x:c>
      <x:c r="AD19" s="152" t="n">
        <x:v>3</x:v>
      </x:c>
      <x:c r="AE19" s="154" t="n">
        <x:v>4</x:v>
      </x:c>
      <x:c r="AF19" s="154" t="n">
        <x:v>4</x:v>
      </x:c>
      <x:c r="AG19" s="152" t="n">
        <x:v>3</x:v>
      </x:c>
      <x:c r="AH19" s="152" t="n">
        <x:v>3</x:v>
      </x:c>
      <x:c r="AI19" s="154" t="n">
        <x:v>4</x:v>
      </x:c>
      <x:c r="AJ19" s="154" t="n">
        <x:v>4</x:v>
      </x:c>
      <x:c r="AK19" s="152" t="n">
        <x:v>3</x:v>
      </x:c>
      <x:c r="AL19" s="152" t="n">
        <x:v>3</x:v>
      </x:c>
      <x:c r="AM19" s="156" t="n">
        <x:v>2</x:v>
      </x:c>
      <x:c r="AN19" s="156" t="n">
        <x:v>2</x:v>
      </x:c>
      <x:c r="AO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19" s="156" t="n">
        <x:v>2</x:v>
      </x:c>
      <x:c r="AQ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19" s="156" t="n">
        <x:v>2</x:v>
      </x:c>
      <x:c r="AS19" s="156" t="n">
        <x:v>2</x:v>
      </x:c>
      <x:c r="AT19" s="152" t="n">
        <x:v>3</x:v>
      </x:c>
      <x:c r="AU19" s="150" t="n">
        <x:v>0</x:v>
      </x:c>
      <x:c r="AV19" s="267" t="n">
        <x:v>0</x:v>
      </x:c>
      <x:c r="AW19" s="267" t="n">
        <x:v>0</x:v>
      </x:c>
      <x:c r="AX19" s="267" t="n">
        <x:v>0</x:v>
      </x:c>
      <x:c r="AY19" s="267" t="n">
        <x:v>0</x:v>
      </x:c>
      <x:c r="AZ19" s="267" t="n">
        <x:v>0</x:v>
      </x:c>
      <x:c r="BA19" s="267" t="n">
        <x:v>0</x:v>
      </x:c>
      <x:c r="BB19" s="267" t="n">
        <x:v>0</x:v>
      </x:c>
      <x:c r="BC19" s="267" t="n">
        <x:v>0</x:v>
      </x:c>
      <x:c r="BD19" s="267" t="n">
        <x:v>0</x:v>
      </x:c>
      <x:c r="BE19" s="267" t="n">
        <x:v>0</x:v>
      </x:c>
      <x:c r="BF19" s="267" t="n">
        <x:v>0</x:v>
      </x:c>
      <x:c r="BG19" s="267" t="n">
        <x:v>0</x:v>
      </x:c>
      <x:c r="BH19" s="267" t="n">
        <x:v>0</x:v>
      </x:c>
      <x:c r="BI19" s="267" t="n">
        <x:v>0</x:v>
      </x:c>
      <x:c r="BJ19" s="267" t="n">
        <x:v>0</x:v>
      </x:c>
      <x:c r="BK19" s="267" t="n">
        <x:v>0</x:v>
      </x:c>
      <x:c r="BL19" s="267" t="n">
        <x:v>0</x:v>
      </x:c>
      <x:c r="BM19" s="267" t="n">
        <x:v>0</x:v>
      </x:c>
      <x:c r="BN19" s="267" t="n">
        <x:v>0</x:v>
      </x:c>
      <x:c r="BO19" s="267" t="n">
        <x:v>0</x:v>
      </x:c>
      <x:c r="BP19" s="267" t="n">
        <x:v>0</x:v>
      </x:c>
      <x:c r="BQ19" s="267" t="n">
        <x:v>0</x:v>
      </x:c>
      <x:c r="BR19" s="267" t="n">
        <x:v>0</x:v>
      </x:c>
      <x:c r="BS19" s="267" t="n">
        <x:v>0</x:v>
      </x:c>
      <x:c r="BT19" s="267" t="n">
        <x:v>0</x:v>
      </x:c>
      <x:c r="BU19" s="267" t="n">
        <x:v>0</x:v>
      </x:c>
      <x:c r="BV19" s="267" t="n">
        <x:v>0</x:v>
      </x:c>
      <x:c r="BW19" s="267" t="n">
        <x:v>0</x:v>
      </x:c>
      <x:c r="BX19" s="267" t="n">
        <x:v>0</x:v>
      </x:c>
      <x:c r="BY19" s="267" t="n">
        <x:v>0</x:v>
      </x:c>
      <x:c r="BZ19" s="267" t="n">
        <x:v>0</x:v>
      </x:c>
      <x:c r="CA19" s="267" t="n">
        <x:v>0</x:v>
      </x:c>
      <x:c r="CB19" s="267" t="n">
        <x:v>0</x:v>
      </x:c>
      <x:c r="CC19" s="267" t="n">
        <x:v>0</x:v>
      </x:c>
      <x:c r="CD19" s="267" t="n">
        <x:v>0</x:v>
      </x:c>
      <x:c r="CE19" s="267" t="n">
        <x:v>0</x:v>
      </x:c>
      <x:c r="CF19" s="267" t="n">
        <x:v>0</x:v>
      </x:c>
      <x:c r="CG19" s="267" t="n">
        <x:v>0</x:v>
      </x:c>
      <x:c r="CH19" s="267" t="n">
        <x:v>0</x:v>
      </x:c>
      <x:c r="CI19" s="267" t="n">
        <x:v>0</x:v>
      </x:c>
      <x:c r="CJ19" s="267" t="n">
        <x:v>0</x:v>
      </x:c>
      <x:c r="CK19" s="267" t="n">
        <x:v>0</x:v>
      </x:c>
      <x:c r="CL19" s="267" t="n">
        <x:v>0</x:v>
      </x:c>
      <x:c r="CM19" s="267" t="n">
        <x:v>0</x:v>
      </x:c>
      <x:c r="CN19" s="150" t="n">
        <x:v>0</x:v>
      </x:c>
      <x:c r="CO19" s="152" t="n">
        <x:v>3</x:v>
      </x:c>
      <x:c r="CP19" s="156" t="n">
        <x:v>2</x:v>
      </x:c>
      <x:c r="CQ19" s="156" t="n">
        <x:v>2</x:v>
      </x:c>
      <x:c r="CR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19" s="156" t="n">
        <x:v>2</x:v>
      </x:c>
      <x:c r="CT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19" s="156" t="n">
        <x:v>2</x:v>
      </x:c>
      <x:c r="CV19" s="156" t="n">
        <x:v>2</x:v>
      </x:c>
      <x:c r="CW19" s="152" t="n">
        <x:v>3</x:v>
      </x:c>
      <x:c r="CX19" s="152" t="n">
        <x:v>3</x:v>
      </x:c>
      <x:c r="CY19" s="154" t="n">
        <x:v>4</x:v>
      </x:c>
      <x:c r="CZ19" s="154" t="n">
        <x:v>4</x:v>
      </x:c>
      <x:c r="DA19" s="152" t="n">
        <x:v>3</x:v>
      </x:c>
      <x:c r="DB19" s="152" t="n">
        <x:v>3</x:v>
      </x:c>
      <x:c r="DC19" s="154" t="n">
        <x:v>4</x:v>
      </x:c>
      <x:c r="DD19" s="154" t="n">
        <x:v>4</x:v>
      </x:c>
      <x:c r="DE19" s="156" t="n">
        <x:v>2</x:v>
      </x:c>
      <x:c r="DF19" s="156" t="n">
        <x:v>2</x:v>
      </x:c>
      <x:c r="DG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19" s="156" t="n">
        <x:v>2</x:v>
      </x:c>
      <x:c r="DI1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19" s="156" t="n">
        <x:v>2</x:v>
      </x:c>
      <x:c r="DK19" s="156" t="n">
        <x:v>2</x:v>
      </x:c>
      <x:c r="DL19" s="154" t="n">
        <x:v>4</x:v>
      </x:c>
      <x:c r="DM19" s="150" t="n">
        <x:v>0</x:v>
      </x:c>
      <x:c r="DN19" s="150" t="n">
        <x:v>0</x:v>
      </x:c>
      <x:c r="DO19" s="150" t="n">
        <x:v>0</x:v>
      </x:c>
      <x:c r="DP19" s="150" t="n">
        <x:v>0</x:v>
      </x:c>
      <x:c r="DQ19" s="150" t="n">
        <x:v>0</x:v>
      </x:c>
      <x:c r="DR19" s="5"/>
      <x:c r="DS19" s="334"/>
      <x:c r="DT19" s="334"/>
      <x:c r="DU19" s="334"/>
      <x:c r="DV19" s="334"/>
      <x:c r="DW19" s="334"/>
      <x:c r="DX19" s="334"/>
      <x:c r="DY19" s="334"/>
      <x:c r="DZ19" s="334"/>
      <x:c r="EA19" s="334"/>
      <x:c r="EB19" s="334"/>
      <x:c r="EC19" s="334"/>
      <x:c r="ED19" s="334"/>
      <x:c r="EE19" s="314"/>
      <x:c r="EF19" s="340"/>
      <x:c r="EG19" s="340"/>
      <x:c r="EH19" s="340"/>
      <x:c r="EI19" s="340"/>
      <x:c r="EJ19" s="340"/>
      <x:c r="EK19" s="340"/>
      <x:c r="EL19" s="340"/>
      <x:c r="EM19" s="340"/>
      <x:c r="EN19" s="340"/>
      <x:c r="EO19" s="340"/>
      <x:c r="EP19" s="340"/>
      <x:c r="EQ19" s="340"/>
      <x:c r="ER19" s="340"/>
      <x:c r="ES19" s="340"/>
      <x:c r="ET19" s="340"/>
      <x:c r="EU19" s="340"/>
      <x:c r="EV19" s="5"/>
    </x:row>
    <x:row r="20" ht="7.5" customHeight="1">
      <x:c r="A20" s="5"/>
      <x:c r="B20" s="150" t="n">
        <x:v>0</x:v>
      </x:c>
      <x:c r="C20" s="150" t="n">
        <x:v>0</x:v>
      </x:c>
      <x:c r="D20" s="150" t="n">
        <x:v>0</x:v>
      </x:c>
      <x:c r="E20" s="150" t="n">
        <x:v>0</x:v>
      </x:c>
      <x:c r="F20" s="150" t="n">
        <x:v>0</x:v>
      </x:c>
      <x:c r="G20" s="150" t="n">
        <x:v>0</x:v>
      </x:c>
      <x:c r="H20" s="150" t="n">
        <x:v>0</x:v>
      </x:c>
      <x:c r="I20" s="150" t="n">
        <x:v>0</x:v>
      </x:c>
      <x:c r="J20" s="150" t="n">
        <x:v>0</x:v>
      </x:c>
      <x:c r="K20" s="150" t="n">
        <x:v>0</x:v>
      </x:c>
      <x:c r="L20" s="150" t="n">
        <x:v>0</x:v>
      </x:c>
      <x:c r="M20" s="150" t="n">
        <x:v>0</x:v>
      </x:c>
      <x:c r="N20" s="150" t="n">
        <x:v>0</x:v>
      </x:c>
      <x:c r="O20" s="150" t="n">
        <x:v>0</x:v>
      </x:c>
      <x:c r="P20" s="150" t="n">
        <x:v>0</x:v>
      </x:c>
      <x:c r="Q20" s="150" t="n">
        <x:v>0</x:v>
      </x:c>
      <x:c r="R20" s="152" t="n">
        <x:v>3</x:v>
      </x:c>
      <x:c r="S20" s="156" t="n">
        <x:v>2</x:v>
      </x:c>
      <x:c r="T20" s="156" t="n">
        <x:v>2</x:v>
      </x:c>
      <x:c r="U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0" s="180" t="n">
        <x:v>2</x:v>
      </x:c>
      <x:c r="W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0" s="156" t="n">
        <x:v>2</x:v>
      </x:c>
      <x:c r="Y20" s="156" t="n">
        <x:v>2</x:v>
      </x:c>
      <x:c r="Z20" s="152" t="n">
        <x:v>3</x:v>
      </x:c>
      <x:c r="AA20" s="162" t="n">
        <x:v>1</x:v>
      </x:c>
      <x:c r="AB20" s="162" t="n">
        <x:v>1</x:v>
      </x:c>
      <x:c r="AC20" s="162" t="n">
        <x:v>1</x:v>
      </x:c>
      <x:c r="AD20" s="162" t="n">
        <x:v>1</x:v>
      </x:c>
      <x:c r="AE20" s="162" t="n">
        <x:v>1</x:v>
      </x:c>
      <x:c r="AF20" s="162" t="n">
        <x:v>1</x:v>
      </x:c>
      <x:c r="AG20" s="162" t="n">
        <x:v>1</x:v>
      </x:c>
      <x:c r="AH20" s="162" t="n">
        <x:v>1</x:v>
      </x:c>
      <x:c r="AI20" s="162" t="n">
        <x:v>1</x:v>
      </x:c>
      <x:c r="AJ20" s="162" t="n">
        <x:v>1</x:v>
      </x:c>
      <x:c r="AK20" s="162" t="n">
        <x:v>1</x:v>
      </x:c>
      <x:c r="AL20" s="152" t="n">
        <x:v>3</x:v>
      </x:c>
      <x:c r="AM20" s="156" t="n">
        <x:v>2</x:v>
      </x:c>
      <x:c r="AN20" s="156" t="n">
        <x:v>2</x:v>
      </x:c>
      <x:c r="AO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0" s="180" t="n">
        <x:v>2</x:v>
      </x:c>
      <x:c r="AQ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0" s="156" t="n">
        <x:v>2</x:v>
      </x:c>
      <x:c r="AS20" s="156" t="n">
        <x:v>2</x:v>
      </x:c>
      <x:c r="AT20" s="152" t="n">
        <x:v>3</x:v>
      </x:c>
      <x:c r="AU20" s="150" t="n">
        <x:v>0</x:v>
      </x:c>
      <x:c r="AV20" s="267" t="n">
        <x:v>0</x:v>
      </x:c>
      <x:c r="AW20" s="267" t="n">
        <x:v>0</x:v>
      </x:c>
      <x:c r="AX20" s="267" t="n">
        <x:v>0</x:v>
      </x:c>
      <x:c r="AY20" s="267" t="n">
        <x:v>0</x:v>
      </x:c>
      <x:c r="AZ20" s="267" t="n">
        <x:v>0</x:v>
      </x:c>
      <x:c r="BA20" s="267" t="n">
        <x:v>0</x:v>
      </x:c>
      <x:c r="BB20" s="267" t="n">
        <x:v>0</x:v>
      </x:c>
      <x:c r="BC20" s="267" t="n">
        <x:v>0</x:v>
      </x:c>
      <x:c r="BD20" s="267" t="n">
        <x:v>0</x:v>
      </x:c>
      <x:c r="BE20" s="267" t="n">
        <x:v>0</x:v>
      </x:c>
      <x:c r="BF20" s="267" t="n">
        <x:v>0</x:v>
      </x:c>
      <x:c r="BG20" s="267" t="n">
        <x:v>0</x:v>
      </x:c>
      <x:c r="BH20" s="267" t="n">
        <x:v>0</x:v>
      </x:c>
      <x:c r="BI20" s="267" t="n">
        <x:v>0</x:v>
      </x:c>
      <x:c r="BJ20" s="267" t="n">
        <x:v>0</x:v>
      </x:c>
      <x:c r="BK20" s="267" t="n">
        <x:v>0</x:v>
      </x:c>
      <x:c r="BL20" s="267" t="n">
        <x:v>0</x:v>
      </x:c>
      <x:c r="BM20" s="267" t="n">
        <x:v>0</x:v>
      </x:c>
      <x:c r="BN20" s="267" t="n">
        <x:v>0</x:v>
      </x:c>
      <x:c r="BO20" s="267" t="n">
        <x:v>0</x:v>
      </x:c>
      <x:c r="BP20" s="267" t="n">
        <x:v>0</x:v>
      </x:c>
      <x:c r="BQ20" s="267" t="n">
        <x:v>0</x:v>
      </x:c>
      <x:c r="BR20" s="267" t="n">
        <x:v>0</x:v>
      </x:c>
      <x:c r="BS20" s="267" t="n">
        <x:v>0</x:v>
      </x:c>
      <x:c r="BT20" s="267" t="n">
        <x:v>0</x:v>
      </x:c>
      <x:c r="BU20" s="267" t="n">
        <x:v>0</x:v>
      </x:c>
      <x:c r="BV20" s="267" t="n">
        <x:v>0</x:v>
      </x:c>
      <x:c r="BW20" s="267" t="n">
        <x:v>0</x:v>
      </x:c>
      <x:c r="BX20" s="267" t="n">
        <x:v>0</x:v>
      </x:c>
      <x:c r="BY20" s="267" t="n">
        <x:v>0</x:v>
      </x:c>
      <x:c r="BZ20" s="267" t="n">
        <x:v>0</x:v>
      </x:c>
      <x:c r="CA20" s="267" t="n">
        <x:v>0</x:v>
      </x:c>
      <x:c r="CB20" s="267" t="n">
        <x:v>0</x:v>
      </x:c>
      <x:c r="CC20" s="267" t="n">
        <x:v>0</x:v>
      </x:c>
      <x:c r="CD20" s="267" t="n">
        <x:v>0</x:v>
      </x:c>
      <x:c r="CE20" s="267" t="n">
        <x:v>0</x:v>
      </x:c>
      <x:c r="CF20" s="267" t="n">
        <x:v>0</x:v>
      </x:c>
      <x:c r="CG20" s="267" t="n">
        <x:v>0</x:v>
      </x:c>
      <x:c r="CH20" s="267" t="n">
        <x:v>0</x:v>
      </x:c>
      <x:c r="CI20" s="267" t="n">
        <x:v>0</x:v>
      </x:c>
      <x:c r="CJ20" s="267" t="n">
        <x:v>0</x:v>
      </x:c>
      <x:c r="CK20" s="267" t="n">
        <x:v>0</x:v>
      </x:c>
      <x:c r="CL20" s="267" t="n">
        <x:v>0</x:v>
      </x:c>
      <x:c r="CM20" s="267" t="n">
        <x:v>0</x:v>
      </x:c>
      <x:c r="CN20" s="150" t="n">
        <x:v>0</x:v>
      </x:c>
      <x:c r="CO20" s="152" t="n">
        <x:v>3</x:v>
      </x:c>
      <x:c r="CP20" s="156" t="n">
        <x:v>2</x:v>
      </x:c>
      <x:c r="CQ20" s="156" t="n">
        <x:v>2</x:v>
      </x:c>
      <x:c r="CR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0" s="156" t="n">
        <x:v>2</x:v>
      </x:c>
      <x:c r="CT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0" s="156" t="n">
        <x:v>2</x:v>
      </x:c>
      <x:c r="CV20" s="156" t="n">
        <x:v>2</x:v>
      </x:c>
      <x:c r="CW20" s="152" t="n">
        <x:v>3</x:v>
      </x:c>
      <x:c r="CX20" s="162" t="n">
        <x:v>1</x:v>
      </x:c>
      <x:c r="CY20" s="162" t="n">
        <x:v>1</x:v>
      </x:c>
      <x:c r="CZ20" s="162" t="n">
        <x:v>1</x:v>
      </x:c>
      <x:c r="DA20" s="162" t="n">
        <x:v>1</x:v>
      </x:c>
      <x:c r="DB20" s="162" t="n">
        <x:v>1</x:v>
      </x:c>
      <x:c r="DC20" s="162" t="n">
        <x:v>1</x:v>
      </x:c>
      <x:c r="DD20" s="154" t="n">
        <x:v>4</x:v>
      </x:c>
      <x:c r="DE20" s="156" t="n">
        <x:v>2</x:v>
      </x:c>
      <x:c r="DF20" s="156" t="n">
        <x:v>2</x:v>
      </x:c>
      <x:c r="DG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0" s="156" t="n">
        <x:v>2</x:v>
      </x:c>
      <x:c r="DI2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0" s="156" t="n">
        <x:v>2</x:v>
      </x:c>
      <x:c r="DK20" s="156" t="n">
        <x:v>2</x:v>
      </x:c>
      <x:c r="DL20" s="154" t="n">
        <x:v>4</x:v>
      </x:c>
      <x:c r="DM20" s="150" t="n">
        <x:v>0</x:v>
      </x:c>
      <x:c r="DN20" s="150" t="n">
        <x:v>0</x:v>
      </x:c>
      <x:c r="DO20" s="150" t="n">
        <x:v>0</x:v>
      </x:c>
      <x:c r="DP20" s="150" t="n">
        <x:v>0</x:v>
      </x:c>
      <x:c r="DQ20" s="150" t="n">
        <x:v>0</x:v>
      </x:c>
      <x:c r="DR20" s="5"/>
      <x:c r="DS20" s="314"/>
      <x:c r="DT20" s="314"/>
      <x:c r="DU20" s="314"/>
      <x:c r="DV20" s="314"/>
      <x:c r="DW20" s="314"/>
      <x:c r="DX20" s="314"/>
      <x:c r="DY20" s="314"/>
      <x:c r="DZ20" s="314"/>
      <x:c r="EA20" s="314"/>
      <x:c r="EB20" s="314"/>
      <x:c r="EC20" s="314"/>
      <x:c r="ED20" s="314"/>
      <x:c r="EE20" s="314"/>
      <x:c r="EF20" s="314"/>
      <x:c r="EG20" s="314"/>
      <x:c r="EH20" s="314"/>
      <x:c r="EI20" s="314"/>
      <x:c r="EJ20" s="314"/>
      <x:c r="EK20" s="314"/>
      <x:c r="EL20" s="314"/>
      <x:c r="EM20" s="314"/>
      <x:c r="EN20" s="314"/>
      <x:c r="EO20" s="314"/>
      <x:c r="EP20" s="314"/>
      <x:c r="EQ20" s="314"/>
      <x:c r="ER20" s="314"/>
      <x:c r="ES20" s="314"/>
      <x:c r="ET20" s="314"/>
      <x:c r="EU20" s="314"/>
      <x:c r="EV20" s="5"/>
    </x:row>
    <x:row r="21" ht="7.5" customHeight="1">
      <x:c r="A21" s="5"/>
      <x:c r="B21" s="150" t="n">
        <x:v>0</x:v>
      </x:c>
      <x:c r="C21" s="150" t="n">
        <x:v>0</x:v>
      </x:c>
      <x:c r="D21" s="150" t="n">
        <x:v>0</x:v>
      </x:c>
      <x:c r="E21" s="150" t="n">
        <x:v>0</x:v>
      </x:c>
      <x:c r="F21" s="150" t="n">
        <x:v>0</x:v>
      </x:c>
      <x:c r="G21" s="150" t="n">
        <x:v>0</x:v>
      </x:c>
      <x:c r="H21" s="150" t="n">
        <x:v>0</x:v>
      </x:c>
      <x:c r="I21" s="150" t="n">
        <x:v>0</x:v>
      </x:c>
      <x:c r="J21" s="150" t="n">
        <x:v>0</x:v>
      </x:c>
      <x:c r="K21" s="150" t="n">
        <x:v>0</x:v>
      </x:c>
      <x:c r="L21" s="150" t="n">
        <x:v>0</x:v>
      </x:c>
      <x:c r="M21" s="150" t="n">
        <x:v>0</x:v>
      </x:c>
      <x:c r="N21" s="150" t="n">
        <x:v>0</x:v>
      </x:c>
      <x:c r="O21" s="160" t="n">
        <x:v>7</x:v>
      </x:c>
      <x:c r="P21" s="150" t="n">
        <x:v>0</x:v>
      </x:c>
      <x:c r="Q21" s="160" t="n">
        <x:v>7</x:v>
      </x:c>
      <x:c r="R21" s="154" t="n">
        <x:v>4</x:v>
      </x:c>
      <x:c r="S21" s="156" t="n">
        <x:v>2</x:v>
      </x:c>
      <x:c r="T21" s="156" t="n">
        <x:v>2</x:v>
      </x:c>
      <x:c r="U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1" s="156" t="n">
        <x:v>2</x:v>
      </x:c>
      <x:c r="W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1" s="156" t="n">
        <x:v>2</x:v>
      </x:c>
      <x:c r="Y21" s="156" t="n">
        <x:v>2</x:v>
      </x:c>
      <x:c r="Z21" s="154" t="n">
        <x:v>4</x:v>
      </x:c>
      <x:c r="AA21" s="162" t="n">
        <x:v>1</x:v>
      </x:c>
      <x:c r="AB21" s="162" t="n">
        <x:v>1</x:v>
      </x:c>
      <x:c r="AC21" s="162" t="n">
        <x:v>1</x:v>
      </x:c>
      <x:c r="AD21" s="162" t="n">
        <x:v>1</x:v>
      </x:c>
      <x:c r="AE21" s="162" t="n">
        <x:v>1</x:v>
      </x:c>
      <x:c r="AF21" s="162" t="n">
        <x:v>1</x:v>
      </x:c>
      <x:c r="AG21" s="162" t="n">
        <x:v>1</x:v>
      </x:c>
      <x:c r="AH21" s="162" t="n">
        <x:v>1</x:v>
      </x:c>
      <x:c r="AI21" s="162" t="n">
        <x:v>1</x:v>
      </x:c>
      <x:c r="AJ21" s="162" t="n">
        <x:v>1</x:v>
      </x:c>
      <x:c r="AK21" s="162" t="n">
        <x:v>1</x:v>
      </x:c>
      <x:c r="AL21" s="154" t="n">
        <x:v>4</x:v>
      </x:c>
      <x:c r="AM21" s="156" t="n">
        <x:v>2</x:v>
      </x:c>
      <x:c r="AN21" s="156" t="n">
        <x:v>2</x:v>
      </x:c>
      <x:c r="AO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1" s="180" t="n">
        <x:v>2</x:v>
      </x:c>
      <x:c r="AQ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1</x:v>
      </x:c>
      <x:c r="AR21" s="156" t="n">
        <x:v>2</x:v>
      </x:c>
      <x:c r="AS21" s="156" t="n">
        <x:v>2</x:v>
      </x:c>
      <x:c r="AT21" s="154" t="n">
        <x:v>4</x:v>
      </x:c>
      <x:c r="AU21" s="150" t="n">
        <x:v>0</x:v>
      </x:c>
      <x:c r="AV21" s="150" t="n">
        <x:v>0</x:v>
      </x:c>
      <x:c r="AW21" s="150" t="n">
        <x:v>0</x:v>
      </x:c>
      <x:c r="AX21" s="271" t="str">
        <x:v>原生单元格 × 条件格式 × 比赛数据</x:v>
      </x:c>
      <x:c r="AY21" s="271" t="n">
        <x:v>0</x:v>
      </x:c>
      <x:c r="AZ21" s="271" t="n">
        <x:v>0</x:v>
      </x:c>
      <x:c r="BA21" s="271" t="n">
        <x:v>0</x:v>
      </x:c>
      <x:c r="BB21" s="271" t="n">
        <x:v>0</x:v>
      </x:c>
      <x:c r="BC21" s="271" t="n">
        <x:v>0</x:v>
      </x:c>
      <x:c r="BD21" s="271" t="n">
        <x:v>0</x:v>
      </x:c>
      <x:c r="BE21" s="271" t="n">
        <x:v>0</x:v>
      </x:c>
      <x:c r="BF21" s="271" t="n">
        <x:v>0</x:v>
      </x:c>
      <x:c r="BG21" s="271" t="n">
        <x:v>0</x:v>
      </x:c>
      <x:c r="BH21" s="271" t="n">
        <x:v>0</x:v>
      </x:c>
      <x:c r="BI21" s="271" t="n">
        <x:v>0</x:v>
      </x:c>
      <x:c r="BJ21" s="271" t="n">
        <x:v>0</x:v>
      </x:c>
      <x:c r="BK21" s="271" t="n">
        <x:v>0</x:v>
      </x:c>
      <x:c r="BL21" s="271" t="n">
        <x:v>0</x:v>
      </x:c>
      <x:c r="BM21" s="271" t="n">
        <x:v>0</x:v>
      </x:c>
      <x:c r="BN21" s="271" t="n">
        <x:v>0</x:v>
      </x:c>
      <x:c r="BO21" s="271" t="n">
        <x:v>0</x:v>
      </x:c>
      <x:c r="BP21" s="271" t="n">
        <x:v>0</x:v>
      </x:c>
      <x:c r="BQ21" s="271" t="n">
        <x:v>0</x:v>
      </x:c>
      <x:c r="BR21" s="271" t="n">
        <x:v>0</x:v>
      </x:c>
      <x:c r="BS21" s="271" t="n">
        <x:v>0</x:v>
      </x:c>
      <x:c r="BT21" s="271" t="n">
        <x:v>0</x:v>
      </x:c>
      <x:c r="BU21" s="271" t="n">
        <x:v>0</x:v>
      </x:c>
      <x:c r="BV21" s="271" t="n">
        <x:v>0</x:v>
      </x:c>
      <x:c r="BW21" s="271" t="n">
        <x:v>0</x:v>
      </x:c>
      <x:c r="BX21" s="271" t="n">
        <x:v>0</x:v>
      </x:c>
      <x:c r="BY21" s="271" t="n">
        <x:v>0</x:v>
      </x:c>
      <x:c r="BZ21" s="271" t="n">
        <x:v>0</x:v>
      </x:c>
      <x:c r="CA21" s="271" t="n">
        <x:v>0</x:v>
      </x:c>
      <x:c r="CB21" s="271" t="n">
        <x:v>0</x:v>
      </x:c>
      <x:c r="CC21" s="271" t="n">
        <x:v>0</x:v>
      </x:c>
      <x:c r="CD21" s="271" t="n">
        <x:v>0</x:v>
      </x:c>
      <x:c r="CE21" s="271" t="n">
        <x:v>0</x:v>
      </x:c>
      <x:c r="CF21" s="271" t="n">
        <x:v>0</x:v>
      </x:c>
      <x:c r="CG21" s="271" t="n">
        <x:v>0</x:v>
      </x:c>
      <x:c r="CH21" s="271" t="n">
        <x:v>0</x:v>
      </x:c>
      <x:c r="CI21" s="271" t="n">
        <x:v>0</x:v>
      </x:c>
      <x:c r="CJ21" s="271" t="n">
        <x:v>0</x:v>
      </x:c>
      <x:c r="CK21" s="271" t="n">
        <x:v>0</x:v>
      </x:c>
      <x:c r="CL21" s="150" t="n">
        <x:v>0</x:v>
      </x:c>
      <x:c r="CM21" s="150" t="n">
        <x:v>0</x:v>
      </x:c>
      <x:c r="CN21" s="150" t="n">
        <x:v>0</x:v>
      </x:c>
      <x:c r="CO21" s="154" t="n">
        <x:v>4</x:v>
      </x:c>
      <x:c r="CP21" s="156" t="n">
        <x:v>2</x:v>
      </x:c>
      <x:c r="CQ21" s="156" t="n">
        <x:v>2</x:v>
      </x:c>
      <x:c r="CR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1" s="156" t="n">
        <x:v>2</x:v>
      </x:c>
      <x:c r="CT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1" s="156" t="n">
        <x:v>2</x:v>
      </x:c>
      <x:c r="CV21" s="156" t="n">
        <x:v>2</x:v>
      </x:c>
      <x:c r="CW21" s="154" t="n">
        <x:v>4</x:v>
      </x:c>
      <x:c r="CX21" s="162" t="n">
        <x:v>1</x:v>
      </x:c>
      <x:c r="CY21" s="162" t="n">
        <x:v>1</x:v>
      </x:c>
      <x:c r="CZ21" s="162" t="n">
        <x:v>1</x:v>
      </x:c>
      <x:c r="DA21" s="162" t="n">
        <x:v>1</x:v>
      </x:c>
      <x:c r="DB21" s="162" t="n">
        <x:v>1</x:v>
      </x:c>
      <x:c r="DC21" s="162" t="n">
        <x:v>1</x:v>
      </x:c>
      <x:c r="DD21" s="152" t="n">
        <x:v>3</x:v>
      </x:c>
      <x:c r="DE21" s="156" t="n">
        <x:v>2</x:v>
      </x:c>
      <x:c r="DF21" s="156" t="n">
        <x:v>2</x:v>
      </x:c>
      <x:c r="DG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1" s="156" t="n">
        <x:v>2</x:v>
      </x:c>
      <x:c r="DI2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1" s="156" t="n">
        <x:v>2</x:v>
      </x:c>
      <x:c r="DK21" s="156" t="n">
        <x:v>2</x:v>
      </x:c>
      <x:c r="DL21" s="152" t="n">
        <x:v>3</x:v>
      </x:c>
      <x:c r="DM21" s="150" t="n">
        <x:v>0</x:v>
      </x:c>
      <x:c r="DN21" s="160" t="n">
        <x:v>7</x:v>
      </x:c>
      <x:c r="DO21" s="150" t="n">
        <x:v>0</x:v>
      </x:c>
      <x:c r="DP21" s="160" t="n">
        <x:v>7</x:v>
      </x:c>
      <x:c r="DQ21" s="150" t="n">
        <x:v>0</x:v>
      </x:c>
      <x:c r="DR21" s="5"/>
      <x:c r="DS21" s="348" t="str">
        <x:f>IF(ReadMe!$C$7=0,"READY  ·  发车就位",IF(COUNTIF(Live!$P$6:$P$11,"FINISHED")=6,"FINISHED  ·  全部完赛","LIVE  ·  "&amp;COUNTIF(Live!$P$6:$P$11,"FINISHED")&amp;" / 6 已冲线"))</x:f>
        <x:v>LIVE  ·  0 / 6 已冲线</x:v>
      </x:c>
      <x:c r="DT21" s="348"/>
      <x:c r="DU21" s="348"/>
      <x:c r="DV21" s="348"/>
      <x:c r="DW21" s="348"/>
      <x:c r="DX21" s="348"/>
      <x:c r="DY21" s="348"/>
      <x:c r="DZ21" s="348"/>
      <x:c r="EA21" s="348"/>
      <x:c r="EB21" s="348"/>
      <x:c r="EC21" s="348"/>
      <x:c r="ED21" s="348"/>
      <x:c r="EE21" s="348"/>
      <x:c r="EF21" s="348"/>
      <x:c r="EG21" s="348"/>
      <x:c r="EH21" s="348"/>
      <x:c r="EI21" s="348"/>
      <x:c r="EJ21" s="348"/>
      <x:c r="EK21" s="348"/>
      <x:c r="EL21" s="348"/>
      <x:c r="EM21" s="348"/>
      <x:c r="EN21" s="348"/>
      <x:c r="EO21" s="348"/>
      <x:c r="EP21" s="348"/>
      <x:c r="EQ21" s="348"/>
      <x:c r="ER21" s="348"/>
      <x:c r="ES21" s="348"/>
      <x:c r="ET21" s="348"/>
      <x:c r="EU21" s="348"/>
      <x:c r="EV21" s="5"/>
    </x:row>
    <x:row r="22" ht="7.5" customHeight="1">
      <x:c r="A22" s="5"/>
      <x:c r="B22" s="150" t="n">
        <x:v>0</x:v>
      </x:c>
      <x:c r="C22" s="150" t="n">
        <x:v>0</x:v>
      </x:c>
      <x:c r="D22" s="150" t="n">
        <x:v>0</x:v>
      </x:c>
      <x:c r="E22" s="150" t="n">
        <x:v>0</x:v>
      </x:c>
      <x:c r="F22" s="150" t="n">
        <x:v>0</x:v>
      </x:c>
      <x:c r="G22" s="150" t="n">
        <x:v>0</x:v>
      </x:c>
      <x:c r="H22" s="150" t="n">
        <x:v>0</x:v>
      </x:c>
      <x:c r="I22" s="150" t="n">
        <x:v>0</x:v>
      </x:c>
      <x:c r="J22" s="150" t="n">
        <x:v>0</x:v>
      </x:c>
      <x:c r="K22" s="150" t="n">
        <x:v>0</x:v>
      </x:c>
      <x:c r="L22" s="150" t="n">
        <x:v>0</x:v>
      </x:c>
      <x:c r="M22" s="150" t="n">
        <x:v>0</x:v>
      </x:c>
      <x:c r="N22" s="150" t="n">
        <x:v>0</x:v>
      </x:c>
      <x:c r="O22" s="150" t="n">
        <x:v>0</x:v>
      </x:c>
      <x:c r="P22" s="150" t="n">
        <x:v>0</x:v>
      </x:c>
      <x:c r="Q22" s="150" t="n">
        <x:v>0</x:v>
      </x:c>
      <x:c r="R22" s="154" t="n">
        <x:v>4</x:v>
      </x:c>
      <x:c r="S22" s="156" t="n">
        <x:v>2</x:v>
      </x:c>
      <x:c r="T22" s="156" t="n">
        <x:v>2</x:v>
      </x:c>
      <x:c r="U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2" s="156" t="n">
        <x:v>2</x:v>
      </x:c>
      <x:c r="W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2" s="156" t="n">
        <x:v>2</x:v>
      </x:c>
      <x:c r="Y22" s="156" t="n">
        <x:v>2</x:v>
      </x:c>
      <x:c r="Z22" s="154" t="n">
        <x:v>4</x:v>
      </x:c>
      <x:c r="AA22" s="162" t="n">
        <x:v>1</x:v>
      </x:c>
      <x:c r="AB22" s="162" t="n">
        <x:v>1</x:v>
      </x:c>
      <x:c r="AC22" s="162" t="n">
        <x:v>1</x:v>
      </x:c>
      <x:c r="AD22" s="162" t="n">
        <x:v>1</x:v>
      </x:c>
      <x:c r="AE22" s="162" t="n">
        <x:v>1</x:v>
      </x:c>
      <x:c r="AF22" s="162" t="n">
        <x:v>1</x:v>
      </x:c>
      <x:c r="AG22" s="162" t="n">
        <x:v>1</x:v>
      </x:c>
      <x:c r="AH22" s="162" t="n">
        <x:v>1</x:v>
      </x:c>
      <x:c r="AI22" s="162" t="n">
        <x:v>1</x:v>
      </x:c>
      <x:c r="AJ22" s="162" t="n">
        <x:v>1</x:v>
      </x:c>
      <x:c r="AK22" s="162" t="n">
        <x:v>1</x:v>
      </x:c>
      <x:c r="AL22" s="154" t="n">
        <x:v>4</x:v>
      </x:c>
      <x:c r="AM22" s="156" t="n">
        <x:v>2</x:v>
      </x:c>
      <x:c r="AN22" s="156" t="n">
        <x:v>2</x:v>
      </x:c>
      <x:c r="AO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2" s="156" t="n">
        <x:v>2</x:v>
      </x:c>
      <x:c r="AQ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2" s="156" t="n">
        <x:v>2</x:v>
      </x:c>
      <x:c r="AS22" s="156" t="n">
        <x:v>2</x:v>
      </x:c>
      <x:c r="AT22" s="154" t="n">
        <x:v>4</x:v>
      </x:c>
      <x:c r="AU22" s="150" t="n">
        <x:v>0</x:v>
      </x:c>
      <x:c r="AV22" s="150" t="n">
        <x:v>0</x:v>
      </x:c>
      <x:c r="AW22" s="150" t="n">
        <x:v>0</x:v>
      </x:c>
      <x:c r="AX22" s="271" t="n">
        <x:v>0</x:v>
      </x:c>
      <x:c r="AY22" s="271" t="n">
        <x:v>0</x:v>
      </x:c>
      <x:c r="AZ22" s="271" t="n">
        <x:v>0</x:v>
      </x:c>
      <x:c r="BA22" s="271" t="n">
        <x:v>0</x:v>
      </x:c>
      <x:c r="BB22" s="271" t="n">
        <x:v>0</x:v>
      </x:c>
      <x:c r="BC22" s="271" t="n">
        <x:v>0</x:v>
      </x:c>
      <x:c r="BD22" s="271" t="n">
        <x:v>0</x:v>
      </x:c>
      <x:c r="BE22" s="271" t="n">
        <x:v>0</x:v>
      </x:c>
      <x:c r="BF22" s="271" t="n">
        <x:v>0</x:v>
      </x:c>
      <x:c r="BG22" s="271" t="n">
        <x:v>0</x:v>
      </x:c>
      <x:c r="BH22" s="271" t="n">
        <x:v>0</x:v>
      </x:c>
      <x:c r="BI22" s="271" t="n">
        <x:v>0</x:v>
      </x:c>
      <x:c r="BJ22" s="271" t="n">
        <x:v>0</x:v>
      </x:c>
      <x:c r="BK22" s="271" t="n">
        <x:v>0</x:v>
      </x:c>
      <x:c r="BL22" s="271" t="n">
        <x:v>0</x:v>
      </x:c>
      <x:c r="BM22" s="271" t="n">
        <x:v>0</x:v>
      </x:c>
      <x:c r="BN22" s="271" t="n">
        <x:v>0</x:v>
      </x:c>
      <x:c r="BO22" s="271" t="n">
        <x:v>0</x:v>
      </x:c>
      <x:c r="BP22" s="271" t="n">
        <x:v>0</x:v>
      </x:c>
      <x:c r="BQ22" s="271" t="n">
        <x:v>0</x:v>
      </x:c>
      <x:c r="BR22" s="271" t="n">
        <x:v>0</x:v>
      </x:c>
      <x:c r="BS22" s="271" t="n">
        <x:v>0</x:v>
      </x:c>
      <x:c r="BT22" s="271" t="n">
        <x:v>0</x:v>
      </x:c>
      <x:c r="BU22" s="271" t="n">
        <x:v>0</x:v>
      </x:c>
      <x:c r="BV22" s="271" t="n">
        <x:v>0</x:v>
      </x:c>
      <x:c r="BW22" s="271" t="n">
        <x:v>0</x:v>
      </x:c>
      <x:c r="BX22" s="271" t="n">
        <x:v>0</x:v>
      </x:c>
      <x:c r="BY22" s="271" t="n">
        <x:v>0</x:v>
      </x:c>
      <x:c r="BZ22" s="271" t="n">
        <x:v>0</x:v>
      </x:c>
      <x:c r="CA22" s="271" t="n">
        <x:v>0</x:v>
      </x:c>
      <x:c r="CB22" s="271" t="n">
        <x:v>0</x:v>
      </x:c>
      <x:c r="CC22" s="271" t="n">
        <x:v>0</x:v>
      </x:c>
      <x:c r="CD22" s="271" t="n">
        <x:v>0</x:v>
      </x:c>
      <x:c r="CE22" s="271" t="n">
        <x:v>0</x:v>
      </x:c>
      <x:c r="CF22" s="271" t="n">
        <x:v>0</x:v>
      </x:c>
      <x:c r="CG22" s="271" t="n">
        <x:v>0</x:v>
      </x:c>
      <x:c r="CH22" s="271" t="n">
        <x:v>0</x:v>
      </x:c>
      <x:c r="CI22" s="271" t="n">
        <x:v>0</x:v>
      </x:c>
      <x:c r="CJ22" s="271" t="n">
        <x:v>0</x:v>
      </x:c>
      <x:c r="CK22" s="271" t="n">
        <x:v>0</x:v>
      </x:c>
      <x:c r="CL22" s="150" t="n">
        <x:v>0</x:v>
      </x:c>
      <x:c r="CM22" s="150" t="n">
        <x:v>0</x:v>
      </x:c>
      <x:c r="CN22" s="150" t="n">
        <x:v>0</x:v>
      </x:c>
      <x:c r="CO22" s="154" t="n">
        <x:v>4</x:v>
      </x:c>
      <x:c r="CP22" s="156" t="n">
        <x:v>2</x:v>
      </x:c>
      <x:c r="CQ22" s="156" t="n">
        <x:v>2</x:v>
      </x:c>
      <x:c r="CR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2" s="180" t="n">
        <x:v>2</x:v>
      </x:c>
      <x:c r="CT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2" s="156" t="n">
        <x:v>2</x:v>
      </x:c>
      <x:c r="CV22" s="156" t="n">
        <x:v>2</x:v>
      </x:c>
      <x:c r="CW22" s="154" t="n">
        <x:v>4</x:v>
      </x:c>
      <x:c r="CX22" s="162" t="n">
        <x:v>1</x:v>
      </x:c>
      <x:c r="CY22" s="162" t="n">
        <x:v>1</x:v>
      </x:c>
      <x:c r="CZ22" s="162" t="n">
        <x:v>1</x:v>
      </x:c>
      <x:c r="DA22" s="162" t="n">
        <x:v>1</x:v>
      </x:c>
      <x:c r="DB22" s="162" t="n">
        <x:v>1</x:v>
      </x:c>
      <x:c r="DC22" s="162" t="n">
        <x:v>1</x:v>
      </x:c>
      <x:c r="DD22" s="152" t="n">
        <x:v>3</x:v>
      </x:c>
      <x:c r="DE22" s="156" t="n">
        <x:v>2</x:v>
      </x:c>
      <x:c r="DF22" s="156" t="n">
        <x:v>2</x:v>
      </x:c>
      <x:c r="DG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2" s="180" t="n">
        <x:v>2</x:v>
      </x:c>
      <x:c r="DI2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2" s="156" t="n">
        <x:v>2</x:v>
      </x:c>
      <x:c r="DK22" s="156" t="n">
        <x:v>2</x:v>
      </x:c>
      <x:c r="DL22" s="152" t="n">
        <x:v>3</x:v>
      </x:c>
      <x:c r="DM22" s="150" t="n">
        <x:v>0</x:v>
      </x:c>
      <x:c r="DN22" s="150" t="n">
        <x:v>0</x:v>
      </x:c>
      <x:c r="DO22" s="150" t="n">
        <x:v>0</x:v>
      </x:c>
      <x:c r="DP22" s="150" t="n">
        <x:v>0</x:v>
      </x:c>
      <x:c r="DQ22" s="150" t="n">
        <x:v>0</x:v>
      </x:c>
      <x:c r="DR22" s="5"/>
      <x:c r="DS22" s="348"/>
      <x:c r="DT22" s="348"/>
      <x:c r="DU22" s="348"/>
      <x:c r="DV22" s="348"/>
      <x:c r="DW22" s="348"/>
      <x:c r="DX22" s="348"/>
      <x:c r="DY22" s="348"/>
      <x:c r="DZ22" s="348"/>
      <x:c r="EA22" s="348"/>
      <x:c r="EB22" s="348"/>
      <x:c r="EC22" s="348"/>
      <x:c r="ED22" s="348"/>
      <x:c r="EE22" s="348"/>
      <x:c r="EF22" s="348"/>
      <x:c r="EG22" s="348"/>
      <x:c r="EH22" s="348"/>
      <x:c r="EI22" s="348"/>
      <x:c r="EJ22" s="348"/>
      <x:c r="EK22" s="348"/>
      <x:c r="EL22" s="348"/>
      <x:c r="EM22" s="348"/>
      <x:c r="EN22" s="348"/>
      <x:c r="EO22" s="348"/>
      <x:c r="EP22" s="348"/>
      <x:c r="EQ22" s="348"/>
      <x:c r="ER22" s="348"/>
      <x:c r="ES22" s="348"/>
      <x:c r="ET22" s="348"/>
      <x:c r="EU22" s="348"/>
      <x:c r="EV22" s="5"/>
    </x:row>
    <x:row r="23" ht="7.5" customHeight="1">
      <x:c r="A23" s="5"/>
      <x:c r="B23" s="150" t="n">
        <x:v>0</x:v>
      </x:c>
      <x:c r="C23" s="150" t="n">
        <x:v>0</x:v>
      </x:c>
      <x:c r="D23" s="150" t="n">
        <x:v>0</x:v>
      </x:c>
      <x:c r="E23" s="150" t="n">
        <x:v>0</x:v>
      </x:c>
      <x:c r="F23" s="150" t="n">
        <x:v>0</x:v>
      </x:c>
      <x:c r="G23" s="150" t="n">
        <x:v>0</x:v>
      </x:c>
      <x:c r="H23" s="150" t="n">
        <x:v>0</x:v>
      </x:c>
      <x:c r="I23" s="150" t="n">
        <x:v>0</x:v>
      </x:c>
      <x:c r="J23" s="150" t="n">
        <x:v>0</x:v>
      </x:c>
      <x:c r="K23" s="150" t="n">
        <x:v>0</x:v>
      </x:c>
      <x:c r="L23" s="150" t="n">
        <x:v>0</x:v>
      </x:c>
      <x:c r="M23" s="150" t="n">
        <x:v>0</x:v>
      </x:c>
      <x:c r="N23" s="150" t="n">
        <x:v>0</x:v>
      </x:c>
      <x:c r="O23" s="160" t="n">
        <x:v>7</x:v>
      </x:c>
      <x:c r="P23" s="150" t="n">
        <x:v>0</x:v>
      </x:c>
      <x:c r="Q23" s="160" t="n">
        <x:v>7</x:v>
      </x:c>
      <x:c r="R23" s="152" t="n">
        <x:v>3</x:v>
      </x:c>
      <x:c r="S23" s="156" t="n">
        <x:v>2</x:v>
      </x:c>
      <x:c r="T23" s="156" t="n">
        <x:v>2</x:v>
      </x:c>
      <x:c r="U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3" s="156" t="n">
        <x:v>2</x:v>
      </x:c>
      <x:c r="W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3" s="156" t="n">
        <x:v>2</x:v>
      </x:c>
      <x:c r="Y23" s="156" t="n">
        <x:v>2</x:v>
      </x:c>
      <x:c r="Z23" s="152" t="n">
        <x:v>3</x:v>
      </x:c>
      <x:c r="AA23" s="162" t="n">
        <x:v>1</x:v>
      </x:c>
      <x:c r="AB23" s="162" t="n">
        <x:v>1</x:v>
      </x:c>
      <x:c r="AC23" s="162" t="n">
        <x:v>1</x:v>
      </x:c>
      <x:c r="AD23" s="162" t="n">
        <x:v>1</x:v>
      </x:c>
      <x:c r="AE23" s="162" t="n">
        <x:v>1</x:v>
      </x:c>
      <x:c r="AF23" s="162" t="n">
        <x:v>1</x:v>
      </x:c>
      <x:c r="AG23" s="162" t="n">
        <x:v>1</x:v>
      </x:c>
      <x:c r="AH23" s="162" t="n">
        <x:v>1</x:v>
      </x:c>
      <x:c r="AI23" s="162" t="n">
        <x:v>1</x:v>
      </x:c>
      <x:c r="AJ23" s="162" t="n">
        <x:v>1</x:v>
      </x:c>
      <x:c r="AK23" s="162" t="n">
        <x:v>1</x:v>
      </x:c>
      <x:c r="AL23" s="152" t="n">
        <x:v>3</x:v>
      </x:c>
      <x:c r="AM23" s="156" t="n">
        <x:v>2</x:v>
      </x:c>
      <x:c r="AN23" s="156" t="n">
        <x:v>2</x:v>
      </x:c>
      <x:c r="AO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3" s="156" t="n">
        <x:v>2</x:v>
      </x:c>
      <x:c r="AQ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3" s="156" t="n">
        <x:v>2</x:v>
      </x:c>
      <x:c r="AS23" s="156" t="n">
        <x:v>2</x:v>
      </x:c>
      <x:c r="AT23" s="152" t="n">
        <x:v>3</x:v>
      </x:c>
      <x:c r="AU23" s="150" t="n">
        <x:v>0</x:v>
      </x:c>
      <x:c r="AV23" s="150" t="n">
        <x:v>0</x:v>
      </x:c>
      <x:c r="AW23" s="150" t="n">
        <x:v>0</x:v>
      </x:c>
      <x:c r="AX23" s="271" t="n">
        <x:v>0</x:v>
      </x:c>
      <x:c r="AY23" s="271" t="n">
        <x:v>0</x:v>
      </x:c>
      <x:c r="AZ23" s="271" t="n">
        <x:v>0</x:v>
      </x:c>
      <x:c r="BA23" s="271" t="n">
        <x:v>0</x:v>
      </x:c>
      <x:c r="BB23" s="271" t="n">
        <x:v>0</x:v>
      </x:c>
      <x:c r="BC23" s="271" t="n">
        <x:v>0</x:v>
      </x:c>
      <x:c r="BD23" s="271" t="n">
        <x:v>0</x:v>
      </x:c>
      <x:c r="BE23" s="271" t="n">
        <x:v>0</x:v>
      </x:c>
      <x:c r="BF23" s="271" t="n">
        <x:v>0</x:v>
      </x:c>
      <x:c r="BG23" s="271" t="n">
        <x:v>0</x:v>
      </x:c>
      <x:c r="BH23" s="271" t="n">
        <x:v>0</x:v>
      </x:c>
      <x:c r="BI23" s="271" t="n">
        <x:v>0</x:v>
      </x:c>
      <x:c r="BJ23" s="271" t="n">
        <x:v>0</x:v>
      </x:c>
      <x:c r="BK23" s="271" t="n">
        <x:v>0</x:v>
      </x:c>
      <x:c r="BL23" s="271" t="n">
        <x:v>0</x:v>
      </x:c>
      <x:c r="BM23" s="271" t="n">
        <x:v>0</x:v>
      </x:c>
      <x:c r="BN23" s="271" t="n">
        <x:v>0</x:v>
      </x:c>
      <x:c r="BO23" s="271" t="n">
        <x:v>0</x:v>
      </x:c>
      <x:c r="BP23" s="271" t="n">
        <x:v>0</x:v>
      </x:c>
      <x:c r="BQ23" s="271" t="n">
        <x:v>0</x:v>
      </x:c>
      <x:c r="BR23" s="271" t="n">
        <x:v>0</x:v>
      </x:c>
      <x:c r="BS23" s="271" t="n">
        <x:v>0</x:v>
      </x:c>
      <x:c r="BT23" s="271" t="n">
        <x:v>0</x:v>
      </x:c>
      <x:c r="BU23" s="271" t="n">
        <x:v>0</x:v>
      </x:c>
      <x:c r="BV23" s="271" t="n">
        <x:v>0</x:v>
      </x:c>
      <x:c r="BW23" s="271" t="n">
        <x:v>0</x:v>
      </x:c>
      <x:c r="BX23" s="271" t="n">
        <x:v>0</x:v>
      </x:c>
      <x:c r="BY23" s="271" t="n">
        <x:v>0</x:v>
      </x:c>
      <x:c r="BZ23" s="271" t="n">
        <x:v>0</x:v>
      </x:c>
      <x:c r="CA23" s="271" t="n">
        <x:v>0</x:v>
      </x:c>
      <x:c r="CB23" s="271" t="n">
        <x:v>0</x:v>
      </x:c>
      <x:c r="CC23" s="271" t="n">
        <x:v>0</x:v>
      </x:c>
      <x:c r="CD23" s="271" t="n">
        <x:v>0</x:v>
      </x:c>
      <x:c r="CE23" s="271" t="n">
        <x:v>0</x:v>
      </x:c>
      <x:c r="CF23" s="271" t="n">
        <x:v>0</x:v>
      </x:c>
      <x:c r="CG23" s="271" t="n">
        <x:v>0</x:v>
      </x:c>
      <x:c r="CH23" s="271" t="n">
        <x:v>0</x:v>
      </x:c>
      <x:c r="CI23" s="271" t="n">
        <x:v>0</x:v>
      </x:c>
      <x:c r="CJ23" s="271" t="n">
        <x:v>0</x:v>
      </x:c>
      <x:c r="CK23" s="271" t="n">
        <x:v>0</x:v>
      </x:c>
      <x:c r="CL23" s="150" t="n">
        <x:v>0</x:v>
      </x:c>
      <x:c r="CM23" s="150" t="n">
        <x:v>0</x:v>
      </x:c>
      <x:c r="CN23" s="150" t="n">
        <x:v>0</x:v>
      </x:c>
      <x:c r="CO23" s="152" t="n">
        <x:v>3</x:v>
      </x:c>
      <x:c r="CP23" s="156" t="n">
        <x:v>2</x:v>
      </x:c>
      <x:c r="CQ23" s="156" t="n">
        <x:v>2</x:v>
      </x:c>
      <x:c r="CR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3" s="180" t="n">
        <x:v>2</x:v>
      </x:c>
      <x:c r="CT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3" s="156" t="n">
        <x:v>2</x:v>
      </x:c>
      <x:c r="CV23" s="156" t="n">
        <x:v>2</x:v>
      </x:c>
      <x:c r="CW23" s="152" t="n">
        <x:v>3</x:v>
      </x:c>
      <x:c r="CX23" s="162" t="n">
        <x:v>1</x:v>
      </x:c>
      <x:c r="CY23" s="162" t="n">
        <x:v>1</x:v>
      </x:c>
      <x:c r="CZ23" s="162" t="n">
        <x:v>1</x:v>
      </x:c>
      <x:c r="DA23" s="162" t="n">
        <x:v>1</x:v>
      </x:c>
      <x:c r="DB23" s="162" t="n">
        <x:v>1</x:v>
      </x:c>
      <x:c r="DC23" s="162" t="n">
        <x:v>1</x:v>
      </x:c>
      <x:c r="DD23" s="154" t="n">
        <x:v>4</x:v>
      </x:c>
      <x:c r="DE23" s="156" t="n">
        <x:v>2</x:v>
      </x:c>
      <x:c r="DF23" s="156" t="n">
        <x:v>2</x:v>
      </x:c>
      <x:c r="DG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3" s="180" t="n">
        <x:v>2</x:v>
      </x:c>
      <x:c r="DI2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3" s="156" t="n">
        <x:v>2</x:v>
      </x:c>
      <x:c r="DK23" s="156" t="n">
        <x:v>2</x:v>
      </x:c>
      <x:c r="DL23" s="154" t="n">
        <x:v>4</x:v>
      </x:c>
      <x:c r="DM23" s="150" t="n">
        <x:v>0</x:v>
      </x:c>
      <x:c r="DN23" s="160" t="n">
        <x:v>7</x:v>
      </x:c>
      <x:c r="DO23" s="150" t="n">
        <x:v>0</x:v>
      </x:c>
      <x:c r="DP23" s="160" t="n">
        <x:v>7</x:v>
      </x:c>
      <x:c r="DQ23" s="150" t="n">
        <x:v>0</x:v>
      </x:c>
      <x:c r="DR23" s="5"/>
      <x:c r="DS23" s="348"/>
      <x:c r="DT23" s="348"/>
      <x:c r="DU23" s="348"/>
      <x:c r="DV23" s="348"/>
      <x:c r="DW23" s="348"/>
      <x:c r="DX23" s="348"/>
      <x:c r="DY23" s="348"/>
      <x:c r="DZ23" s="348"/>
      <x:c r="EA23" s="348"/>
      <x:c r="EB23" s="348"/>
      <x:c r="EC23" s="348"/>
      <x:c r="ED23" s="348"/>
      <x:c r="EE23" s="348"/>
      <x:c r="EF23" s="348"/>
      <x:c r="EG23" s="348"/>
      <x:c r="EH23" s="348"/>
      <x:c r="EI23" s="348"/>
      <x:c r="EJ23" s="348"/>
      <x:c r="EK23" s="348"/>
      <x:c r="EL23" s="348"/>
      <x:c r="EM23" s="348"/>
      <x:c r="EN23" s="348"/>
      <x:c r="EO23" s="348"/>
      <x:c r="EP23" s="348"/>
      <x:c r="EQ23" s="348"/>
      <x:c r="ER23" s="348"/>
      <x:c r="ES23" s="348"/>
      <x:c r="ET23" s="348"/>
      <x:c r="EU23" s="348"/>
      <x:c r="EV23" s="5"/>
    </x:row>
    <x:row r="24" ht="7.5" customHeight="1">
      <x:c r="A24" s="5"/>
      <x:c r="B24" s="150" t="n">
        <x:v>0</x:v>
      </x:c>
      <x:c r="C24" s="150" t="n">
        <x:v>0</x:v>
      </x:c>
      <x:c r="D24" s="150" t="n">
        <x:v>0</x:v>
      </x:c>
      <x:c r="E24" s="150" t="n">
        <x:v>0</x:v>
      </x:c>
      <x:c r="F24" s="150" t="n">
        <x:v>0</x:v>
      </x:c>
      <x:c r="G24" s="150" t="n">
        <x:v>0</x:v>
      </x:c>
      <x:c r="H24" s="150" t="n">
        <x:v>0</x:v>
      </x:c>
      <x:c r="I24" s="150" t="n">
        <x:v>0</x:v>
      </x:c>
      <x:c r="J24" s="150" t="n">
        <x:v>0</x:v>
      </x:c>
      <x:c r="K24" s="150" t="n">
        <x:v>0</x:v>
      </x:c>
      <x:c r="L24" s="150" t="n">
        <x:v>0</x:v>
      </x:c>
      <x:c r="M24" s="150" t="n">
        <x:v>0</x:v>
      </x:c>
      <x:c r="N24" s="150" t="n">
        <x:v>0</x:v>
      </x:c>
      <x:c r="O24" s="150" t="n">
        <x:v>0</x:v>
      </x:c>
      <x:c r="P24" s="150" t="n">
        <x:v>0</x:v>
      </x:c>
      <x:c r="Q24" s="150" t="n">
        <x:v>0</x:v>
      </x:c>
      <x:c r="R24" s="152" t="n">
        <x:v>3</x:v>
      </x:c>
      <x:c r="S24" s="156" t="n">
        <x:v>2</x:v>
      </x:c>
      <x:c r="T24" s="156" t="n">
        <x:v>2</x:v>
      </x:c>
      <x:c r="U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4" s="180" t="n">
        <x:v>2</x:v>
      </x:c>
      <x:c r="W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4" s="156" t="n">
        <x:v>2</x:v>
      </x:c>
      <x:c r="Y24" s="156" t="n">
        <x:v>2</x:v>
      </x:c>
      <x:c r="Z24" s="152" t="n">
        <x:v>3</x:v>
      </x:c>
      <x:c r="AA24" s="162" t="n">
        <x:v>1</x:v>
      </x:c>
      <x:c r="AB24" s="162" t="n">
        <x:v>1</x:v>
      </x:c>
      <x:c r="AC24" s="162" t="n">
        <x:v>1</x:v>
      </x:c>
      <x:c r="AD24" s="162" t="n">
        <x:v>1</x:v>
      </x:c>
      <x:c r="AE24" s="162" t="n">
        <x:v>1</x:v>
      </x:c>
      <x:c r="AF24" s="162" t="n">
        <x:v>1</x:v>
      </x:c>
      <x:c r="AG24" s="162" t="n">
        <x:v>1</x:v>
      </x:c>
      <x:c r="AH24" s="162" t="n">
        <x:v>1</x:v>
      </x:c>
      <x:c r="AI24" s="162" t="n">
        <x:v>1</x:v>
      </x:c>
      <x:c r="AJ24" s="162" t="n">
        <x:v>1</x:v>
      </x:c>
      <x:c r="AK24" s="162" t="n">
        <x:v>1</x:v>
      </x:c>
      <x:c r="AL24" s="152" t="n">
        <x:v>3</x:v>
      </x:c>
      <x:c r="AM24" s="156" t="n">
        <x:v>2</x:v>
      </x:c>
      <x:c r="AN24" s="156" t="n">
        <x:v>2</x:v>
      </x:c>
      <x:c r="AO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4" s="156" t="n">
        <x:v>2</x:v>
      </x:c>
      <x:c r="AQ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4" s="156" t="n">
        <x:v>2</x:v>
      </x:c>
      <x:c r="AS24" s="156" t="n">
        <x:v>2</x:v>
      </x:c>
      <x:c r="AT24" s="152" t="n">
        <x:v>3</x:v>
      </x:c>
      <x:c r="AU24" s="150" t="n">
        <x:v>0</x:v>
      </x:c>
      <x:c r="AV24" s="150" t="n">
        <x:v>0</x:v>
      </x:c>
      <x:c r="AW24" s="150" t="n">
        <x:v>0</x:v>
      </x:c>
      <x:c r="AX24" s="150" t="n">
        <x:v>0</x:v>
      </x:c>
      <x:c r="AY24" s="150" t="n">
        <x:v>0</x:v>
      </x:c>
      <x:c r="AZ24" s="150" t="n">
        <x:v>0</x:v>
      </x:c>
      <x:c r="BA24" s="150" t="n">
        <x:v>0</x:v>
      </x:c>
      <x:c r="BB24" s="150" t="n">
        <x:v>0</x:v>
      </x:c>
      <x:c r="BC24" s="150" t="n">
        <x:v>0</x:v>
      </x:c>
      <x:c r="BD24" s="150" t="n">
        <x:v>0</x:v>
      </x:c>
      <x:c r="BE24" s="150" t="n">
        <x:v>0</x:v>
      </x:c>
      <x:c r="BF24" s="150" t="n">
        <x:v>0</x:v>
      </x:c>
      <x:c r="BG24" s="150" t="n">
        <x:v>0</x:v>
      </x:c>
      <x:c r="BH24" s="150" t="n">
        <x:v>0</x:v>
      </x:c>
      <x:c r="BI24" s="150" t="n">
        <x:v>0</x:v>
      </x:c>
      <x:c r="BJ24" s="150" t="n">
        <x:v>0</x:v>
      </x:c>
      <x:c r="BK24" s="150" t="n">
        <x:v>0</x:v>
      </x:c>
      <x:c r="BL24" s="150" t="n">
        <x:v>0</x:v>
      </x:c>
      <x:c r="BM24" s="150" t="n">
        <x:v>0</x:v>
      </x:c>
      <x:c r="BN24" s="150" t="n">
        <x:v>0</x:v>
      </x:c>
      <x:c r="BO24" s="150" t="n">
        <x:v>0</x:v>
      </x:c>
      <x:c r="BP24" s="150" t="n">
        <x:v>0</x:v>
      </x:c>
      <x:c r="BQ24" s="150" t="n">
        <x:v>0</x:v>
      </x:c>
      <x:c r="BR24" s="150" t="n">
        <x:v>0</x:v>
      </x:c>
      <x:c r="BS24" s="150" t="n">
        <x:v>0</x:v>
      </x:c>
      <x:c r="BT24" s="150" t="n">
        <x:v>0</x:v>
      </x:c>
      <x:c r="BU24" s="150" t="n">
        <x:v>0</x:v>
      </x:c>
      <x:c r="BV24" s="150" t="n">
        <x:v>0</x:v>
      </x:c>
      <x:c r="BW24" s="150" t="n">
        <x:v>0</x:v>
      </x:c>
      <x:c r="BX24" s="150" t="n">
        <x:v>0</x:v>
      </x:c>
      <x:c r="BY24" s="150" t="n">
        <x:v>0</x:v>
      </x:c>
      <x:c r="BZ24" s="150" t="n">
        <x:v>0</x:v>
      </x:c>
      <x:c r="CA24" s="150" t="n">
        <x:v>0</x:v>
      </x:c>
      <x:c r="CB24" s="150" t="n">
        <x:v>0</x:v>
      </x:c>
      <x:c r="CC24" s="150" t="n">
        <x:v>0</x:v>
      </x:c>
      <x:c r="CD24" s="150" t="n">
        <x:v>0</x:v>
      </x:c>
      <x:c r="CE24" s="150" t="n">
        <x:v>0</x:v>
      </x:c>
      <x:c r="CF24" s="150" t="n">
        <x:v>0</x:v>
      </x:c>
      <x:c r="CG24" s="150" t="n">
        <x:v>0</x:v>
      </x:c>
      <x:c r="CH24" s="150" t="n">
        <x:v>0</x:v>
      </x:c>
      <x:c r="CI24" s="150" t="n">
        <x:v>0</x:v>
      </x:c>
      <x:c r="CJ24" s="150" t="n">
        <x:v>0</x:v>
      </x:c>
      <x:c r="CK24" s="150" t="n">
        <x:v>0</x:v>
      </x:c>
      <x:c r="CL24" s="150" t="n">
        <x:v>0</x:v>
      </x:c>
      <x:c r="CM24" s="150" t="n">
        <x:v>0</x:v>
      </x:c>
      <x:c r="CN24" s="150" t="n">
        <x:v>0</x:v>
      </x:c>
      <x:c r="CO24" s="152" t="n">
        <x:v>3</x:v>
      </x:c>
      <x:c r="CP24" s="156" t="n">
        <x:v>2</x:v>
      </x:c>
      <x:c r="CQ24" s="156" t="n">
        <x:v>2</x:v>
      </x:c>
      <x:c r="CR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4" s="156" t="n">
        <x:v>2</x:v>
      </x:c>
      <x:c r="CT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4" s="156" t="n">
        <x:v>2</x:v>
      </x:c>
      <x:c r="CV24" s="156" t="n">
        <x:v>2</x:v>
      </x:c>
      <x:c r="CW24" s="152" t="n">
        <x:v>3</x:v>
      </x:c>
      <x:c r="CX24" s="162" t="n">
        <x:v>1</x:v>
      </x:c>
      <x:c r="CY24" s="162" t="n">
        <x:v>1</x:v>
      </x:c>
      <x:c r="CZ24" s="162" t="n">
        <x:v>1</x:v>
      </x:c>
      <x:c r="DA24" s="162" t="n">
        <x:v>1</x:v>
      </x:c>
      <x:c r="DB24" s="162" t="n">
        <x:v>1</x:v>
      </x:c>
      <x:c r="DC24" s="162" t="n">
        <x:v>1</x:v>
      </x:c>
      <x:c r="DD24" s="154" t="n">
        <x:v>4</x:v>
      </x:c>
      <x:c r="DE24" s="156" t="n">
        <x:v>2</x:v>
      </x:c>
      <x:c r="DF24" s="156" t="n">
        <x:v>2</x:v>
      </x:c>
      <x:c r="DG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4" s="156" t="n">
        <x:v>2</x:v>
      </x:c>
      <x:c r="DI2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4" s="156" t="n">
        <x:v>2</x:v>
      </x:c>
      <x:c r="DK24" s="156" t="n">
        <x:v>2</x:v>
      </x:c>
      <x:c r="DL24" s="154" t="n">
        <x:v>4</x:v>
      </x:c>
      <x:c r="DM24" s="150" t="n">
        <x:v>0</x:v>
      </x:c>
      <x:c r="DN24" s="150" t="n">
        <x:v>0</x:v>
      </x:c>
      <x:c r="DO24" s="150" t="n">
        <x:v>0</x:v>
      </x:c>
      <x:c r="DP24" s="150" t="n">
        <x:v>0</x:v>
      </x:c>
      <x:c r="DQ24" s="150" t="n">
        <x:v>0</x:v>
      </x:c>
      <x:c r="DR24" s="5"/>
      <x:c r="DS24" s="314"/>
      <x:c r="DT24" s="314"/>
      <x:c r="DU24" s="314"/>
      <x:c r="DV24" s="314"/>
      <x:c r="DW24" s="314"/>
      <x:c r="DX24" s="314"/>
      <x:c r="DY24" s="314"/>
      <x:c r="DZ24" s="314"/>
      <x:c r="EA24" s="314"/>
      <x:c r="EB24" s="314"/>
      <x:c r="EC24" s="314"/>
      <x:c r="ED24" s="314"/>
      <x:c r="EE24" s="314"/>
      <x:c r="EF24" s="314"/>
      <x:c r="EG24" s="314"/>
      <x:c r="EH24" s="314"/>
      <x:c r="EI24" s="314"/>
      <x:c r="EJ24" s="314"/>
      <x:c r="EK24" s="314"/>
      <x:c r="EL24" s="314"/>
      <x:c r="EM24" s="314"/>
      <x:c r="EN24" s="314"/>
      <x:c r="EO24" s="314"/>
      <x:c r="EP24" s="314"/>
      <x:c r="EQ24" s="314"/>
      <x:c r="ER24" s="314"/>
      <x:c r="ES24" s="314"/>
      <x:c r="ET24" s="314"/>
      <x:c r="EU24" s="314"/>
      <x:c r="EV24" s="5"/>
    </x:row>
    <x:row r="25" ht="7.5" customHeight="1">
      <x:c r="A25" s="5"/>
      <x:c r="B25" s="150" t="n">
        <x:v>0</x:v>
      </x:c>
      <x:c r="C25" s="150" t="n">
        <x:v>0</x:v>
      </x:c>
      <x:c r="D25" s="150" t="n">
        <x:v>0</x:v>
      </x:c>
      <x:c r="E25" s="150" t="n">
        <x:v>0</x:v>
      </x:c>
      <x:c r="F25" s="150" t="n">
        <x:v>0</x:v>
      </x:c>
      <x:c r="G25" s="150" t="n">
        <x:v>0</x:v>
      </x:c>
      <x:c r="H25" s="150" t="n">
        <x:v>0</x:v>
      </x:c>
      <x:c r="I25" s="150" t="n">
        <x:v>0</x:v>
      </x:c>
      <x:c r="J25" s="150" t="n">
        <x:v>0</x:v>
      </x:c>
      <x:c r="K25" s="150" t="n">
        <x:v>0</x:v>
      </x:c>
      <x:c r="L25" s="150" t="n">
        <x:v>0</x:v>
      </x:c>
      <x:c r="M25" s="150" t="n">
        <x:v>0</x:v>
      </x:c>
      <x:c r="N25" s="150" t="n">
        <x:v>0</x:v>
      </x:c>
      <x:c r="O25" s="160" t="n">
        <x:v>7</x:v>
      </x:c>
      <x:c r="P25" s="150" t="n">
        <x:v>0</x:v>
      </x:c>
      <x:c r="Q25" s="160" t="n">
        <x:v>7</x:v>
      </x:c>
      <x:c r="R25" s="154" t="n">
        <x:v>4</x:v>
      </x:c>
      <x:c r="S25" s="156" t="n">
        <x:v>2</x:v>
      </x:c>
      <x:c r="T25" s="156" t="n">
        <x:v>2</x:v>
      </x:c>
      <x:c r="U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5" s="180" t="n">
        <x:v>2</x:v>
      </x:c>
      <x:c r="W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5" s="156" t="n">
        <x:v>2</x:v>
      </x:c>
      <x:c r="Y25" s="156" t="n">
        <x:v>2</x:v>
      </x:c>
      <x:c r="Z25" s="154" t="n">
        <x:v>4</x:v>
      </x:c>
      <x:c r="AA25" s="162" t="n">
        <x:v>1</x:v>
      </x:c>
      <x:c r="AB25" s="162" t="n">
        <x:v>1</x:v>
      </x:c>
      <x:c r="AC25" s="162" t="n">
        <x:v>1</x:v>
      </x:c>
      <x:c r="AD25" s="162" t="n">
        <x:v>1</x:v>
      </x:c>
      <x:c r="AE25" s="162" t="n">
        <x:v>1</x:v>
      </x:c>
      <x:c r="AF25" s="162" t="n">
        <x:v>1</x:v>
      </x:c>
      <x:c r="AG25" s="162" t="n">
        <x:v>1</x:v>
      </x:c>
      <x:c r="AH25" s="162" t="n">
        <x:v>1</x:v>
      </x:c>
      <x:c r="AI25" s="162" t="n">
        <x:v>1</x:v>
      </x:c>
      <x:c r="AJ25" s="162" t="n">
        <x:v>1</x:v>
      </x:c>
      <x:c r="AK25" s="162" t="n">
        <x:v>1</x:v>
      </x:c>
      <x:c r="AL25" s="154" t="n">
        <x:v>4</x:v>
      </x:c>
      <x:c r="AM25" s="156" t="n">
        <x:v>2</x:v>
      </x:c>
      <x:c r="AN25" s="156" t="n">
        <x:v>2</x:v>
      </x:c>
      <x:c r="AO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5" s="180" t="n">
        <x:v>2</x:v>
      </x:c>
      <x:c r="AQ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5" s="156" t="n">
        <x:v>2</x:v>
      </x:c>
      <x:c r="AS25" s="156" t="n">
        <x:v>2</x:v>
      </x:c>
      <x:c r="AT25" s="154" t="n">
        <x:v>4</x:v>
      </x:c>
      <x:c r="AU25" s="152" t="n">
        <x:v>3</x:v>
      </x:c>
      <x:c r="AV25" s="152" t="n">
        <x:v>3</x:v>
      </x:c>
      <x:c r="AW25" s="154" t="n">
        <x:v>4</x:v>
      </x:c>
      <x:c r="AX25" s="154" t="n">
        <x:v>4</x:v>
      </x:c>
      <x:c r="AY25" s="152" t="n">
        <x:v>3</x:v>
      </x:c>
      <x:c r="AZ25" s="152" t="n">
        <x:v>3</x:v>
      </x:c>
      <x:c r="BA25" s="154" t="n">
        <x:v>4</x:v>
      </x:c>
      <x:c r="BB25" s="154" t="n">
        <x:v>4</x:v>
      </x:c>
      <x:c r="BC25" s="152" t="n">
        <x:v>3</x:v>
      </x:c>
      <x:c r="BD25" s="152" t="n">
        <x:v>3</x:v>
      </x:c>
      <x:c r="BE25" s="154" t="n">
        <x:v>4</x:v>
      </x:c>
      <x:c r="BF25" s="154" t="n">
        <x:v>4</x:v>
      </x:c>
      <x:c r="BG25" s="152" t="n">
        <x:v>3</x:v>
      </x:c>
      <x:c r="BH25" s="152" t="n">
        <x:v>3</x:v>
      </x:c>
      <x:c r="BI25" s="154" t="n">
        <x:v>4</x:v>
      </x:c>
      <x:c r="BJ25" s="154" t="n">
        <x:v>4</x:v>
      </x:c>
      <x:c r="BK25" s="152" t="n">
        <x:v>3</x:v>
      </x:c>
      <x:c r="BL25" s="152" t="n">
        <x:v>3</x:v>
      </x:c>
      <x:c r="BM25" s="154" t="n">
        <x:v>4</x:v>
      </x:c>
      <x:c r="BN25" s="154" t="n">
        <x:v>4</x:v>
      </x:c>
      <x:c r="BO25" s="152" t="n">
        <x:v>3</x:v>
      </x:c>
      <x:c r="BP25" s="152" t="n">
        <x:v>3</x:v>
      </x:c>
      <x:c r="BQ25" s="154" t="n">
        <x:v>4</x:v>
      </x:c>
      <x:c r="BR25" s="154" t="n">
        <x:v>4</x:v>
      </x:c>
      <x:c r="BS25" s="152" t="n">
        <x:v>3</x:v>
      </x:c>
      <x:c r="BT25" s="152" t="n">
        <x:v>3</x:v>
      </x:c>
      <x:c r="BU25" s="154" t="n">
        <x:v>4</x:v>
      </x:c>
      <x:c r="BV25" s="154" t="n">
        <x:v>4</x:v>
      </x:c>
      <x:c r="BW25" s="152" t="n">
        <x:v>3</x:v>
      </x:c>
      <x:c r="BX25" s="152" t="n">
        <x:v>3</x:v>
      </x:c>
      <x:c r="BY25" s="154" t="n">
        <x:v>4</x:v>
      </x:c>
      <x:c r="BZ25" s="154" t="n">
        <x:v>4</x:v>
      </x:c>
      <x:c r="CA25" s="152" t="n">
        <x:v>3</x:v>
      </x:c>
      <x:c r="CB25" s="152" t="n">
        <x:v>3</x:v>
      </x:c>
      <x:c r="CC25" s="154" t="n">
        <x:v>4</x:v>
      </x:c>
      <x:c r="CD25" s="154" t="n">
        <x:v>4</x:v>
      </x:c>
      <x:c r="CE25" s="152" t="n">
        <x:v>3</x:v>
      </x:c>
      <x:c r="CF25" s="152" t="n">
        <x:v>3</x:v>
      </x:c>
      <x:c r="CG25" s="154" t="n">
        <x:v>4</x:v>
      </x:c>
      <x:c r="CH25" s="154" t="n">
        <x:v>4</x:v>
      </x:c>
      <x:c r="CI25" s="152" t="n">
        <x:v>3</x:v>
      </x:c>
      <x:c r="CJ25" s="152" t="n">
        <x:v>3</x:v>
      </x:c>
      <x:c r="CK25" s="154" t="n">
        <x:v>4</x:v>
      </x:c>
      <x:c r="CL25" s="154" t="n">
        <x:v>4</x:v>
      </x:c>
      <x:c r="CM25" s="152" t="n">
        <x:v>3</x:v>
      </x:c>
      <x:c r="CN25" s="152" t="n">
        <x:v>3</x:v>
      </x:c>
      <x:c r="CO25" s="154" t="n">
        <x:v>4</x:v>
      </x:c>
      <x:c r="CP25" s="156" t="n">
        <x:v>2</x:v>
      </x:c>
      <x:c r="CQ25" s="156" t="n">
        <x:v>2</x:v>
      </x:c>
      <x:c r="CR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5" s="156" t="n">
        <x:v>2</x:v>
      </x:c>
      <x:c r="CT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5" s="156" t="n">
        <x:v>2</x:v>
      </x:c>
      <x:c r="CV25" s="156" t="n">
        <x:v>2</x:v>
      </x:c>
      <x:c r="CW25" s="154" t="n">
        <x:v>4</x:v>
      </x:c>
      <x:c r="CX25" s="162" t="n">
        <x:v>1</x:v>
      </x:c>
      <x:c r="CY25" s="162" t="n">
        <x:v>1</x:v>
      </x:c>
      <x:c r="CZ25" s="162" t="n">
        <x:v>1</x:v>
      </x:c>
      <x:c r="DA25" s="162" t="n">
        <x:v>1</x:v>
      </x:c>
      <x:c r="DB25" s="162" t="n">
        <x:v>1</x:v>
      </x:c>
      <x:c r="DC25" s="162" t="n">
        <x:v>1</x:v>
      </x:c>
      <x:c r="DD25" s="152" t="n">
        <x:v>3</x:v>
      </x:c>
      <x:c r="DE25" s="156" t="n">
        <x:v>2</x:v>
      </x:c>
      <x:c r="DF25" s="156" t="n">
        <x:v>2</x:v>
      </x:c>
      <x:c r="DG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5" s="156" t="n">
        <x:v>2</x:v>
      </x:c>
      <x:c r="DI2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5" s="156" t="n">
        <x:v>2</x:v>
      </x:c>
      <x:c r="DK25" s="156" t="n">
        <x:v>2</x:v>
      </x:c>
      <x:c r="DL25" s="152" t="n">
        <x:v>3</x:v>
      </x:c>
      <x:c r="DM25" s="150" t="n">
        <x:v>0</x:v>
      </x:c>
      <x:c r="DN25" s="160" t="n">
        <x:v>7</x:v>
      </x:c>
      <x:c r="DO25" s="150" t="n">
        <x:v>0</x:v>
      </x:c>
      <x:c r="DP25" s="160" t="n">
        <x:v>7</x:v>
      </x:c>
      <x:c r="DQ25" s="150" t="n">
        <x:v>0</x:v>
      </x:c>
      <x:c r="DR25" s="5"/>
      <x:c r="DS25" s="354" t="str">
        <x:v>播放 / 暂停：需导入 VBA</x:v>
      </x:c>
      <x:c r="DT25" s="354"/>
      <x:c r="DU25" s="354"/>
      <x:c r="DV25" s="354"/>
      <x:c r="DW25" s="354"/>
      <x:c r="DX25" s="354"/>
      <x:c r="DY25" s="354"/>
      <x:c r="DZ25" s="354"/>
      <x:c r="EA25" s="354"/>
      <x:c r="EB25" s="354"/>
      <x:c r="EC25" s="354"/>
      <x:c r="ED25" s="354"/>
      <x:c r="EE25" s="354"/>
      <x:c r="EF25" s="354"/>
      <x:c r="EG25" s="354"/>
      <x:c r="EH25" s="314"/>
      <x:c r="EI25" s="354" t="str">
        <x:v>单步 / 复位：同上</x:v>
      </x:c>
      <x:c r="EJ25" s="354"/>
      <x:c r="EK25" s="354"/>
      <x:c r="EL25" s="354"/>
      <x:c r="EM25" s="354"/>
      <x:c r="EN25" s="354"/>
      <x:c r="EO25" s="354"/>
      <x:c r="EP25" s="354"/>
      <x:c r="EQ25" s="354"/>
      <x:c r="ER25" s="354"/>
      <x:c r="ES25" s="354"/>
      <x:c r="ET25" s="354"/>
      <x:c r="EU25" s="354"/>
      <x:c r="EV25" s="5"/>
    </x:row>
    <x:row r="26" ht="7.5" customHeight="1">
      <x:c r="A26" s="5"/>
      <x:c r="B26" s="150" t="n">
        <x:v>0</x:v>
      </x:c>
      <x:c r="C26" s="150" t="n">
        <x:v>0</x:v>
      </x:c>
      <x:c r="D26" s="150" t="n">
        <x:v>0</x:v>
      </x:c>
      <x:c r="E26" s="150" t="n">
        <x:v>0</x:v>
      </x:c>
      <x:c r="F26" s="150" t="n">
        <x:v>0</x:v>
      </x:c>
      <x:c r="G26" s="150" t="n">
        <x:v>0</x:v>
      </x:c>
      <x:c r="H26" s="150" t="n">
        <x:v>0</x:v>
      </x:c>
      <x:c r="I26" s="150" t="n">
        <x:v>0</x:v>
      </x:c>
      <x:c r="J26" s="150" t="n">
        <x:v>0</x:v>
      </x:c>
      <x:c r="K26" s="150" t="n">
        <x:v>0</x:v>
      </x:c>
      <x:c r="L26" s="150" t="n">
        <x:v>0</x:v>
      </x:c>
      <x:c r="M26" s="150" t="n">
        <x:v>0</x:v>
      </x:c>
      <x:c r="N26" s="150" t="n">
        <x:v>0</x:v>
      </x:c>
      <x:c r="O26" s="150" t="n">
        <x:v>0</x:v>
      </x:c>
      <x:c r="P26" s="150" t="n">
        <x:v>0</x:v>
      </x:c>
      <x:c r="Q26" s="150" t="n">
        <x:v>0</x:v>
      </x:c>
      <x:c r="R26" s="154" t="n">
        <x:v>4</x:v>
      </x:c>
      <x:c r="S26" s="156" t="n">
        <x:v>2</x:v>
      </x:c>
      <x:c r="T26" s="156" t="n">
        <x:v>2</x:v>
      </x:c>
      <x:c r="U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6" s="156" t="n">
        <x:v>2</x:v>
      </x:c>
      <x:c r="W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6" s="156" t="n">
        <x:v>2</x:v>
      </x:c>
      <x:c r="Y26" s="156" t="n">
        <x:v>2</x:v>
      </x:c>
      <x:c r="Z26" s="154" t="n">
        <x:v>4</x:v>
      </x:c>
      <x:c r="AA26" s="162" t="n">
        <x:v>1</x:v>
      </x:c>
      <x:c r="AB26" s="162" t="n">
        <x:v>1</x:v>
      </x:c>
      <x:c r="AC26" s="162" t="n">
        <x:v>1</x:v>
      </x:c>
      <x:c r="AD26" s="162" t="n">
        <x:v>1</x:v>
      </x:c>
      <x:c r="AE26" s="162" t="n">
        <x:v>1</x:v>
      </x:c>
      <x:c r="AF26" s="162" t="n">
        <x:v>1</x:v>
      </x:c>
      <x:c r="AG26" s="162" t="n">
        <x:v>1</x:v>
      </x:c>
      <x:c r="AH26" s="162" t="n">
        <x:v>1</x:v>
      </x:c>
      <x:c r="AI26" s="162" t="n">
        <x:v>1</x:v>
      </x:c>
      <x:c r="AJ26" s="162" t="n">
        <x:v>1</x:v>
      </x:c>
      <x:c r="AK26" s="162" t="n">
        <x:v>1</x:v>
      </x:c>
      <x:c r="AL26" s="154" t="n">
        <x:v>4</x:v>
      </x:c>
      <x:c r="AM26" s="156" t="n">
        <x:v>2</x:v>
      </x:c>
      <x:c r="AN26" s="156" t="n">
        <x:v>2</x:v>
      </x:c>
      <x:c r="AO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6" s="180" t="n">
        <x:v>2</x:v>
      </x:c>
      <x:c r="AQ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6" s="156" t="n">
        <x:v>2</x:v>
      </x:c>
      <x:c r="AS26" s="156" t="n">
        <x:v>2</x:v>
      </x:c>
      <x:c r="AT26" s="156" t="n">
        <x:v>2</x:v>
      </x:c>
      <x:c r="AU26" s="156" t="n">
        <x:v>2</x:v>
      </x:c>
      <x:c r="AV26" s="156" t="n">
        <x:v>2</x:v>
      </x:c>
      <x:c r="AW26" s="156" t="n">
        <x:v>2</x:v>
      </x:c>
      <x:c r="AX26" s="156" t="n">
        <x:v>2</x:v>
      </x:c>
      <x:c r="AY26" s="156" t="n">
        <x:v>2</x:v>
      </x:c>
      <x:c r="AZ26" s="156" t="n">
        <x:v>2</x:v>
      </x:c>
      <x:c r="BA26" s="156" t="n">
        <x:v>2</x:v>
      </x:c>
      <x:c r="BB26" s="156" t="n">
        <x:v>2</x:v>
      </x:c>
      <x:c r="BC26" s="156" t="n">
        <x:v>2</x:v>
      </x:c>
      <x:c r="BD26" s="156" t="n">
        <x:v>2</x:v>
      </x:c>
      <x:c r="BE26" s="156" t="n">
        <x:v>2</x:v>
      </x:c>
      <x:c r="BF26" s="156" t="n">
        <x:v>2</x:v>
      </x:c>
      <x:c r="BG26" s="156" t="n">
        <x:v>2</x:v>
      </x:c>
      <x:c r="BH26" s="156" t="n">
        <x:v>2</x:v>
      </x:c>
      <x:c r="BI26" s="156" t="n">
        <x:v>2</x:v>
      </x:c>
      <x:c r="BJ26" s="156" t="n">
        <x:v>2</x:v>
      </x:c>
      <x:c r="BK26" s="156" t="n">
        <x:v>2</x:v>
      </x:c>
      <x:c r="BL26" s="156" t="n">
        <x:v>2</x:v>
      </x:c>
      <x:c r="BM26" s="156" t="n">
        <x:v>2</x:v>
      </x:c>
      <x:c r="BN26" s="156" t="n">
        <x:v>2</x:v>
      </x:c>
      <x:c r="BO26" s="156" t="n">
        <x:v>2</x:v>
      </x:c>
      <x:c r="BP26" s="156" t="n">
        <x:v>2</x:v>
      </x:c>
      <x:c r="BQ26" s="156" t="n">
        <x:v>2</x:v>
      </x:c>
      <x:c r="BR26" s="156" t="n">
        <x:v>2</x:v>
      </x:c>
      <x:c r="BS26" s="156" t="n">
        <x:v>2</x:v>
      </x:c>
      <x:c r="BT26" s="156" t="n">
        <x:v>2</x:v>
      </x:c>
      <x:c r="BU26" s="156" t="n">
        <x:v>2</x:v>
      </x:c>
      <x:c r="BV26" s="156" t="n">
        <x:v>2</x:v>
      </x:c>
      <x:c r="BW26" s="156" t="n">
        <x:v>2</x:v>
      </x:c>
      <x:c r="BX26" s="156" t="n">
        <x:v>2</x:v>
      </x:c>
      <x:c r="BY26" s="156" t="n">
        <x:v>2</x:v>
      </x:c>
      <x:c r="BZ26" s="156" t="n">
        <x:v>2</x:v>
      </x:c>
      <x:c r="CA26" s="156" t="n">
        <x:v>2</x:v>
      </x:c>
      <x:c r="CB26" s="156" t="n">
        <x:v>2</x:v>
      </x:c>
      <x:c r="CC26" s="156" t="n">
        <x:v>2</x:v>
      </x:c>
      <x:c r="CD26" s="156" t="n">
        <x:v>2</x:v>
      </x:c>
      <x:c r="CE26" s="156" t="n">
        <x:v>2</x:v>
      </x:c>
      <x:c r="CF26" s="156" t="n">
        <x:v>2</x:v>
      </x:c>
      <x:c r="CG26" s="156" t="n">
        <x:v>2</x:v>
      </x:c>
      <x:c r="CH26" s="156" t="n">
        <x:v>2</x:v>
      </x:c>
      <x:c r="CI26" s="156" t="n">
        <x:v>2</x:v>
      </x:c>
      <x:c r="CJ26" s="156" t="n">
        <x:v>2</x:v>
      </x:c>
      <x:c r="CK26" s="156" t="n">
        <x:v>2</x:v>
      </x:c>
      <x:c r="CL26" s="156" t="n">
        <x:v>2</x:v>
      </x:c>
      <x:c r="CM26" s="156" t="n">
        <x:v>2</x:v>
      </x:c>
      <x:c r="CN26" s="156" t="n">
        <x:v>2</x:v>
      </x:c>
      <x:c r="CO26" s="156" t="n">
        <x:v>2</x:v>
      </x:c>
      <x:c r="CP26" s="156" t="n">
        <x:v>2</x:v>
      </x:c>
      <x:c r="CQ26" s="156" t="n">
        <x:v>2</x:v>
      </x:c>
      <x:c r="CR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6" s="156" t="n">
        <x:v>2</x:v>
      </x:c>
      <x:c r="CT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6" s="156" t="n">
        <x:v>2</x:v>
      </x:c>
      <x:c r="CV26" s="156" t="n">
        <x:v>2</x:v>
      </x:c>
      <x:c r="CW26" s="154" t="n">
        <x:v>4</x:v>
      </x:c>
      <x:c r="CX26" s="162" t="n">
        <x:v>1</x:v>
      </x:c>
      <x:c r="CY26" s="162" t="n">
        <x:v>1</x:v>
      </x:c>
      <x:c r="CZ26" s="162" t="n">
        <x:v>1</x:v>
      </x:c>
      <x:c r="DA26" s="162" t="n">
        <x:v>1</x:v>
      </x:c>
      <x:c r="DB26" s="162" t="n">
        <x:v>1</x:v>
      </x:c>
      <x:c r="DC26" s="162" t="n">
        <x:v>1</x:v>
      </x:c>
      <x:c r="DD26" s="152" t="n">
        <x:v>3</x:v>
      </x:c>
      <x:c r="DE26" s="156" t="n">
        <x:v>2</x:v>
      </x:c>
      <x:c r="DF26" s="156" t="n">
        <x:v>2</x:v>
      </x:c>
      <x:c r="DG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6" s="156" t="n">
        <x:v>2</x:v>
      </x:c>
      <x:c r="DI2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6" s="156" t="n">
        <x:v>2</x:v>
      </x:c>
      <x:c r="DK26" s="156" t="n">
        <x:v>2</x:v>
      </x:c>
      <x:c r="DL26" s="152" t="n">
        <x:v>3</x:v>
      </x:c>
      <x:c r="DM26" s="150" t="n">
        <x:v>0</x:v>
      </x:c>
      <x:c r="DN26" s="150" t="n">
        <x:v>0</x:v>
      </x:c>
      <x:c r="DO26" s="150" t="n">
        <x:v>0</x:v>
      </x:c>
      <x:c r="DP26" s="150" t="n">
        <x:v>0</x:v>
      </x:c>
      <x:c r="DQ26" s="150" t="n">
        <x:v>0</x:v>
      </x:c>
      <x:c r="DR26" s="5"/>
      <x:c r="DS26" s="354"/>
      <x:c r="DT26" s="354"/>
      <x:c r="DU26" s="354"/>
      <x:c r="DV26" s="354"/>
      <x:c r="DW26" s="354"/>
      <x:c r="DX26" s="354"/>
      <x:c r="DY26" s="354"/>
      <x:c r="DZ26" s="354"/>
      <x:c r="EA26" s="354"/>
      <x:c r="EB26" s="354"/>
      <x:c r="EC26" s="354"/>
      <x:c r="ED26" s="354"/>
      <x:c r="EE26" s="354"/>
      <x:c r="EF26" s="354"/>
      <x:c r="EG26" s="354"/>
      <x:c r="EH26" s="314"/>
      <x:c r="EI26" s="354"/>
      <x:c r="EJ26" s="354"/>
      <x:c r="EK26" s="354"/>
      <x:c r="EL26" s="354"/>
      <x:c r="EM26" s="354"/>
      <x:c r="EN26" s="354"/>
      <x:c r="EO26" s="354"/>
      <x:c r="EP26" s="354"/>
      <x:c r="EQ26" s="354"/>
      <x:c r="ER26" s="354"/>
      <x:c r="ES26" s="354"/>
      <x:c r="ET26" s="354"/>
      <x:c r="EU26" s="354"/>
      <x:c r="EV26" s="5"/>
    </x:row>
    <x:row r="27" ht="7.5" customHeight="1">
      <x:c r="A27" s="5"/>
      <x:c r="B27" s="150" t="n">
        <x:v>0</x:v>
      </x:c>
      <x:c r="C27" s="150" t="n">
        <x:v>0</x:v>
      </x:c>
      <x:c r="D27" s="150" t="n">
        <x:v>0</x:v>
      </x:c>
      <x:c r="E27" s="150" t="n">
        <x:v>0</x:v>
      </x:c>
      <x:c r="F27" s="150" t="n">
        <x:v>0</x:v>
      </x:c>
      <x:c r="G27" s="150" t="n">
        <x:v>0</x:v>
      </x:c>
      <x:c r="H27" s="150" t="n">
        <x:v>0</x:v>
      </x:c>
      <x:c r="I27" s="150" t="n">
        <x:v>0</x:v>
      </x:c>
      <x:c r="J27" s="150" t="n">
        <x:v>0</x:v>
      </x:c>
      <x:c r="K27" s="150" t="n">
        <x:v>0</x:v>
      </x:c>
      <x:c r="L27" s="150" t="n">
        <x:v>0</x:v>
      </x:c>
      <x:c r="M27" s="150" t="n">
        <x:v>0</x:v>
      </x:c>
      <x:c r="N27" s="150" t="n">
        <x:v>0</x:v>
      </x:c>
      <x:c r="O27" s="160" t="n">
        <x:v>7</x:v>
      </x:c>
      <x:c r="P27" s="150" t="n">
        <x:v>0</x:v>
      </x:c>
      <x:c r="Q27" s="160" t="n">
        <x:v>7</x:v>
      </x:c>
      <x:c r="R27" s="152" t="n">
        <x:v>3</x:v>
      </x:c>
      <x:c r="S27" s="156" t="n">
        <x:v>2</x:v>
      </x:c>
      <x:c r="T27" s="156" t="n">
        <x:v>2</x:v>
      </x:c>
      <x:c r="U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7" s="156" t="n">
        <x:v>2</x:v>
      </x:c>
      <x:c r="W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7" s="156" t="n">
        <x:v>2</x:v>
      </x:c>
      <x:c r="Y27" s="156" t="n">
        <x:v>2</x:v>
      </x:c>
      <x:c r="Z27" s="152" t="n">
        <x:v>3</x:v>
      </x:c>
      <x:c r="AA27" s="162" t="n">
        <x:v>1</x:v>
      </x:c>
      <x:c r="AB27" s="162" t="n">
        <x:v>1</x:v>
      </x:c>
      <x:c r="AC27" s="162" t="n">
        <x:v>1</x:v>
      </x:c>
      <x:c r="AD27" s="162" t="n">
        <x:v>1</x:v>
      </x:c>
      <x:c r="AE27" s="162" t="n">
        <x:v>1</x:v>
      </x:c>
      <x:c r="AF27" s="162" t="n">
        <x:v>1</x:v>
      </x:c>
      <x:c r="AG27" s="162" t="n">
        <x:v>1</x:v>
      </x:c>
      <x:c r="AH27" s="162" t="n">
        <x:v>1</x:v>
      </x:c>
      <x:c r="AI27" s="162" t="n">
        <x:v>1</x:v>
      </x:c>
      <x:c r="AJ27" s="162" t="n">
        <x:v>1</x:v>
      </x:c>
      <x:c r="AK27" s="162" t="n">
        <x:v>1</x:v>
      </x:c>
      <x:c r="AL27" s="152" t="n">
        <x:v>3</x:v>
      </x:c>
      <x:c r="AM27" s="156" t="n">
        <x:v>2</x:v>
      </x:c>
      <x:c r="AN27" s="156" t="n">
        <x:v>2</x:v>
      </x:c>
      <x:c r="AO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7" s="156" t="n">
        <x:v>2</x:v>
      </x:c>
      <x:c r="AQ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7" s="156" t="n">
        <x:v>2</x:v>
      </x:c>
      <x:c r="AS27" s="156" t="n">
        <x:v>2</x:v>
      </x:c>
      <x:c r="AT27" s="156" t="n">
        <x:v>2</x:v>
      </x:c>
      <x:c r="AU27" s="156" t="n">
        <x:v>2</x:v>
      </x:c>
      <x:c r="AV27" s="156" t="n">
        <x:v>2</x:v>
      </x:c>
      <x:c r="AW27" s="156" t="n">
        <x:v>2</x:v>
      </x:c>
      <x:c r="AX27" s="156" t="n">
        <x:v>2</x:v>
      </x:c>
      <x:c r="AY27" s="156" t="n">
        <x:v>2</x:v>
      </x:c>
      <x:c r="AZ27" s="156" t="n">
        <x:v>2</x:v>
      </x:c>
      <x:c r="BA27" s="156" t="n">
        <x:v>2</x:v>
      </x:c>
      <x:c r="BB27" s="156" t="n">
        <x:v>2</x:v>
      </x:c>
      <x:c r="BC27" s="156" t="n">
        <x:v>2</x:v>
      </x:c>
      <x:c r="BD27" s="156" t="n">
        <x:v>2</x:v>
      </x:c>
      <x:c r="BE27" s="156" t="n">
        <x:v>2</x:v>
      </x:c>
      <x:c r="BF27" s="156" t="n">
        <x:v>2</x:v>
      </x:c>
      <x:c r="BG27" s="156" t="n">
        <x:v>2</x:v>
      </x:c>
      <x:c r="BH27" s="156" t="n">
        <x:v>2</x:v>
      </x:c>
      <x:c r="BI27" s="156" t="n">
        <x:v>2</x:v>
      </x:c>
      <x:c r="BJ27" s="156" t="n">
        <x:v>2</x:v>
      </x:c>
      <x:c r="BK27" s="156" t="n">
        <x:v>2</x:v>
      </x:c>
      <x:c r="BL27" s="156" t="n">
        <x:v>2</x:v>
      </x:c>
      <x:c r="BM27" s="156" t="n">
        <x:v>2</x:v>
      </x:c>
      <x:c r="BN27" s="156" t="n">
        <x:v>2</x:v>
      </x:c>
      <x:c r="BO27" s="156" t="n">
        <x:v>2</x:v>
      </x:c>
      <x:c r="BP27" s="156" t="n">
        <x:v>2</x:v>
      </x:c>
      <x:c r="BQ27" s="156" t="n">
        <x:v>2</x:v>
      </x:c>
      <x:c r="BR27" s="156" t="n">
        <x:v>2</x:v>
      </x:c>
      <x:c r="BS27" s="156" t="n">
        <x:v>2</x:v>
      </x:c>
      <x:c r="BT27" s="156" t="n">
        <x:v>2</x:v>
      </x:c>
      <x:c r="BU27" s="156" t="n">
        <x:v>2</x:v>
      </x:c>
      <x:c r="BV27" s="156" t="n">
        <x:v>2</x:v>
      </x:c>
      <x:c r="BW27" s="156" t="n">
        <x:v>2</x:v>
      </x:c>
      <x:c r="BX27" s="156" t="n">
        <x:v>2</x:v>
      </x:c>
      <x:c r="BY27" s="156" t="n">
        <x:v>2</x:v>
      </x:c>
      <x:c r="BZ27" s="156" t="n">
        <x:v>2</x:v>
      </x:c>
      <x:c r="CA27" s="156" t="n">
        <x:v>2</x:v>
      </x:c>
      <x:c r="CB27" s="156" t="n">
        <x:v>2</x:v>
      </x:c>
      <x:c r="CC27" s="156" t="n">
        <x:v>2</x:v>
      </x:c>
      <x:c r="CD27" s="156" t="n">
        <x:v>2</x:v>
      </x:c>
      <x:c r="CE27" s="156" t="n">
        <x:v>2</x:v>
      </x:c>
      <x:c r="CF27" s="156" t="n">
        <x:v>2</x:v>
      </x:c>
      <x:c r="CG27" s="156" t="n">
        <x:v>2</x:v>
      </x:c>
      <x:c r="CH27" s="156" t="n">
        <x:v>2</x:v>
      </x:c>
      <x:c r="CI27" s="156" t="n">
        <x:v>2</x:v>
      </x:c>
      <x:c r="CJ27" s="156" t="n">
        <x:v>2</x:v>
      </x:c>
      <x:c r="CK27" s="156" t="n">
        <x:v>2</x:v>
      </x:c>
      <x:c r="CL27" s="156" t="n">
        <x:v>2</x:v>
      </x:c>
      <x:c r="CM27" s="156" t="n">
        <x:v>2</x:v>
      </x:c>
      <x:c r="CN27" s="156" t="n">
        <x:v>2</x:v>
      </x:c>
      <x:c r="CO27" s="156" t="n">
        <x:v>2</x:v>
      </x:c>
      <x:c r="CP27" s="156" t="n">
        <x:v>2</x:v>
      </x:c>
      <x:c r="CQ27" s="156" t="n">
        <x:v>2</x:v>
      </x:c>
      <x:c r="CR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7" s="180" t="n">
        <x:v>2</x:v>
      </x:c>
      <x:c r="CT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7" s="156" t="n">
        <x:v>2</x:v>
      </x:c>
      <x:c r="CV27" s="156" t="n">
        <x:v>2</x:v>
      </x:c>
      <x:c r="CW27" s="152" t="n">
        <x:v>3</x:v>
      </x:c>
      <x:c r="CX27" s="162" t="n">
        <x:v>1</x:v>
      </x:c>
      <x:c r="CY27" s="162" t="n">
        <x:v>1</x:v>
      </x:c>
      <x:c r="CZ27" s="162" t="n">
        <x:v>1</x:v>
      </x:c>
      <x:c r="DA27" s="162" t="n">
        <x:v>1</x:v>
      </x:c>
      <x:c r="DB27" s="162" t="n">
        <x:v>1</x:v>
      </x:c>
      <x:c r="DC27" s="162" t="n">
        <x:v>1</x:v>
      </x:c>
      <x:c r="DD27" s="154" t="n">
        <x:v>4</x:v>
      </x:c>
      <x:c r="DE27" s="156" t="n">
        <x:v>2</x:v>
      </x:c>
      <x:c r="DF27" s="156" t="n">
        <x:v>2</x:v>
      </x:c>
      <x:c r="DG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7" s="180" t="n">
        <x:v>2</x:v>
      </x:c>
      <x:c r="DI2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7" s="156" t="n">
        <x:v>2</x:v>
      </x:c>
      <x:c r="DK27" s="156" t="n">
        <x:v>2</x:v>
      </x:c>
      <x:c r="DL27" s="154" t="n">
        <x:v>4</x:v>
      </x:c>
      <x:c r="DM27" s="150" t="n">
        <x:v>0</x:v>
      </x:c>
      <x:c r="DN27" s="160" t="n">
        <x:v>7</x:v>
      </x:c>
      <x:c r="DO27" s="150" t="n">
        <x:v>0</x:v>
      </x:c>
      <x:c r="DP27" s="160" t="n">
        <x:v>7</x:v>
      </x:c>
      <x:c r="DQ27" s="150" t="n">
        <x:v>0</x:v>
      </x:c>
      <x:c r="DR27" s="5"/>
      <x:c r="DS27" s="354"/>
      <x:c r="DT27" s="354"/>
      <x:c r="DU27" s="354"/>
      <x:c r="DV27" s="354"/>
      <x:c r="DW27" s="354"/>
      <x:c r="DX27" s="354"/>
      <x:c r="DY27" s="354"/>
      <x:c r="DZ27" s="354"/>
      <x:c r="EA27" s="354"/>
      <x:c r="EB27" s="354"/>
      <x:c r="EC27" s="354"/>
      <x:c r="ED27" s="354"/>
      <x:c r="EE27" s="354"/>
      <x:c r="EF27" s="354"/>
      <x:c r="EG27" s="354"/>
      <x:c r="EH27" s="314"/>
      <x:c r="EI27" s="354"/>
      <x:c r="EJ27" s="354"/>
      <x:c r="EK27" s="354"/>
      <x:c r="EL27" s="354"/>
      <x:c r="EM27" s="354"/>
      <x:c r="EN27" s="354"/>
      <x:c r="EO27" s="354"/>
      <x:c r="EP27" s="354"/>
      <x:c r="EQ27" s="354"/>
      <x:c r="ER27" s="354"/>
      <x:c r="ES27" s="354"/>
      <x:c r="ET27" s="354"/>
      <x:c r="EU27" s="354"/>
      <x:c r="EV27" s="5"/>
    </x:row>
    <x:row r="28" ht="7.5" customHeight="1">
      <x:c r="A28" s="5"/>
      <x:c r="B28" s="150" t="n">
        <x:v>0</x:v>
      </x:c>
      <x:c r="C28" s="150" t="n">
        <x:v>0</x:v>
      </x:c>
      <x:c r="D28" s="150" t="n">
        <x:v>0</x:v>
      </x:c>
      <x:c r="E28" s="150" t="n">
        <x:v>0</x:v>
      </x:c>
      <x:c r="F28" s="150" t="n">
        <x:v>0</x:v>
      </x:c>
      <x:c r="G28" s="150" t="n">
        <x:v>0</x:v>
      </x:c>
      <x:c r="H28" s="150" t="n">
        <x:v>0</x:v>
      </x:c>
      <x:c r="I28" s="150" t="n">
        <x:v>0</x:v>
      </x:c>
      <x:c r="J28" s="150" t="n">
        <x:v>0</x:v>
      </x:c>
      <x:c r="K28" s="150" t="n">
        <x:v>0</x:v>
      </x:c>
      <x:c r="L28" s="150" t="n">
        <x:v>0</x:v>
      </x:c>
      <x:c r="M28" s="150" t="n">
        <x:v>0</x:v>
      </x:c>
      <x:c r="N28" s="150" t="n">
        <x:v>0</x:v>
      </x:c>
      <x:c r="O28" s="150" t="n">
        <x:v>0</x:v>
      </x:c>
      <x:c r="P28" s="150" t="n">
        <x:v>0</x:v>
      </x:c>
      <x:c r="Q28" s="150" t="n">
        <x:v>0</x:v>
      </x:c>
      <x:c r="R28" s="152" t="n">
        <x:v>3</x:v>
      </x:c>
      <x:c r="S28" s="156" t="n">
        <x:v>2</x:v>
      </x:c>
      <x:c r="T28" s="156" t="n">
        <x:v>2</x:v>
      </x:c>
      <x:c r="U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8" s="156" t="n">
        <x:v>2</x:v>
      </x:c>
      <x:c r="W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8" s="156" t="n">
        <x:v>2</x:v>
      </x:c>
      <x:c r="Y28" s="156" t="n">
        <x:v>2</x:v>
      </x:c>
      <x:c r="Z28" s="152" t="n">
        <x:v>3</x:v>
      </x:c>
      <x:c r="AA28" s="162" t="n">
        <x:v>1</x:v>
      </x:c>
      <x:c r="AB28" s="162" t="n">
        <x:v>1</x:v>
      </x:c>
      <x:c r="AC28" s="162" t="n">
        <x:v>1</x:v>
      </x:c>
      <x:c r="AD28" s="162" t="n">
        <x:v>1</x:v>
      </x:c>
      <x:c r="AE28" s="162" t="n">
        <x:v>1</x:v>
      </x:c>
      <x:c r="AF28" s="162" t="n">
        <x:v>1</x:v>
      </x:c>
      <x:c r="AG28" s="162" t="n">
        <x:v>1</x:v>
      </x:c>
      <x:c r="AH28" s="162" t="n">
        <x:v>1</x:v>
      </x:c>
      <x:c r="AI28" s="162" t="n">
        <x:v>1</x:v>
      </x:c>
      <x:c r="AJ28" s="162" t="n">
        <x:v>1</x:v>
      </x:c>
      <x:c r="AK28" s="162" t="n">
        <x:v>1</x:v>
      </x:c>
      <x:c r="AL28" s="152" t="n">
        <x:v>3</x:v>
      </x:c>
      <x:c r="AM28" s="156" t="n">
        <x:v>2</x:v>
      </x:c>
      <x:c r="AN28" s="156" t="n">
        <x:v>2</x:v>
      </x:c>
      <x:c r="AO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Q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S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T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U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V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W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X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Y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Z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A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B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C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D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E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F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G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H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I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J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K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L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M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N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O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P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Q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R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S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T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U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V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W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X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Y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Z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A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B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C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D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E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F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G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H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I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J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K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L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M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N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O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P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Q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R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8" s="180" t="n">
        <x:v>2</x:v>
      </x:c>
      <x:c r="CT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8" s="156" t="n">
        <x:v>2</x:v>
      </x:c>
      <x:c r="CV28" s="156" t="n">
        <x:v>2</x:v>
      </x:c>
      <x:c r="CW28" s="152" t="n">
        <x:v>3</x:v>
      </x:c>
      <x:c r="CX28" s="162" t="n">
        <x:v>1</x:v>
      </x:c>
      <x:c r="CY28" s="162" t="n">
        <x:v>1</x:v>
      </x:c>
      <x:c r="CZ28" s="162" t="n">
        <x:v>1</x:v>
      </x:c>
      <x:c r="DA28" s="162" t="n">
        <x:v>1</x:v>
      </x:c>
      <x:c r="DB28" s="162" t="n">
        <x:v>1</x:v>
      </x:c>
      <x:c r="DC28" s="162" t="n">
        <x:v>1</x:v>
      </x:c>
      <x:c r="DD28" s="154" t="n">
        <x:v>4</x:v>
      </x:c>
      <x:c r="DE28" s="156" t="n">
        <x:v>2</x:v>
      </x:c>
      <x:c r="DF28" s="156" t="n">
        <x:v>2</x:v>
      </x:c>
      <x:c r="DG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8" s="180" t="n">
        <x:v>2</x:v>
      </x:c>
      <x:c r="DI2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8" s="156" t="n">
        <x:v>2</x:v>
      </x:c>
      <x:c r="DK28" s="156" t="n">
        <x:v>2</x:v>
      </x:c>
      <x:c r="DL28" s="154" t="n">
        <x:v>4</x:v>
      </x:c>
      <x:c r="DM28" s="150" t="n">
        <x:v>0</x:v>
      </x:c>
      <x:c r="DN28" s="150" t="n">
        <x:v>0</x:v>
      </x:c>
      <x:c r="DO28" s="150" t="n">
        <x:v>0</x:v>
      </x:c>
      <x:c r="DP28" s="150" t="n">
        <x:v>0</x:v>
      </x:c>
      <x:c r="DQ28" s="150" t="n">
        <x:v>0</x:v>
      </x:c>
      <x:c r="DR28" s="5"/>
      <x:c r="DS28" s="314"/>
      <x:c r="DT28" s="314"/>
      <x:c r="DU28" s="314"/>
      <x:c r="DV28" s="314"/>
      <x:c r="DW28" s="314"/>
      <x:c r="DX28" s="314"/>
      <x:c r="DY28" s="314"/>
      <x:c r="DZ28" s="314"/>
      <x:c r="EA28" s="314"/>
      <x:c r="EB28" s="314"/>
      <x:c r="EC28" s="314"/>
      <x:c r="ED28" s="314"/>
      <x:c r="EE28" s="314"/>
      <x:c r="EF28" s="314"/>
      <x:c r="EG28" s="314"/>
      <x:c r="EH28" s="314"/>
      <x:c r="EI28" s="314"/>
      <x:c r="EJ28" s="314"/>
      <x:c r="EK28" s="314"/>
      <x:c r="EL28" s="314"/>
      <x:c r="EM28" s="314"/>
      <x:c r="EN28" s="314"/>
      <x:c r="EO28" s="314"/>
      <x:c r="EP28" s="314"/>
      <x:c r="EQ28" s="314"/>
      <x:c r="ER28" s="314"/>
      <x:c r="ES28" s="314"/>
      <x:c r="ET28" s="314"/>
      <x:c r="EU28" s="314"/>
      <x:c r="EV28" s="5"/>
    </x:row>
    <x:row r="29" ht="7.5" customHeight="1">
      <x:c r="A29" s="5"/>
      <x:c r="B29" s="150" t="n">
        <x:v>0</x:v>
      </x:c>
      <x:c r="C29" s="150" t="n">
        <x:v>0</x:v>
      </x:c>
      <x:c r="D29" s="150" t="n">
        <x:v>0</x:v>
      </x:c>
      <x:c r="E29" s="150" t="n">
        <x:v>0</x:v>
      </x:c>
      <x:c r="F29" s="150" t="n">
        <x:v>0</x:v>
      </x:c>
      <x:c r="G29" s="150" t="n">
        <x:v>0</x:v>
      </x:c>
      <x:c r="H29" s="150" t="n">
        <x:v>0</x:v>
      </x:c>
      <x:c r="I29" s="150" t="n">
        <x:v>0</x:v>
      </x:c>
      <x:c r="J29" s="150" t="n">
        <x:v>0</x:v>
      </x:c>
      <x:c r="K29" s="150" t="n">
        <x:v>0</x:v>
      </x:c>
      <x:c r="L29" s="150" t="n">
        <x:v>0</x:v>
      </x:c>
      <x:c r="M29" s="150" t="n">
        <x:v>0</x:v>
      </x:c>
      <x:c r="N29" s="150" t="n">
        <x:v>0</x:v>
      </x:c>
      <x:c r="O29" s="160" t="n">
        <x:v>7</x:v>
      </x:c>
      <x:c r="P29" s="150" t="n">
        <x:v>0</x:v>
      </x:c>
      <x:c r="Q29" s="160" t="n">
        <x:v>7</x:v>
      </x:c>
      <x:c r="R29" s="154" t="n">
        <x:v>4</x:v>
      </x:c>
      <x:c r="S29" s="156" t="n">
        <x:v>2</x:v>
      </x:c>
      <x:c r="T29" s="156" t="n">
        <x:v>2</x:v>
      </x:c>
      <x:c r="U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29" s="180" t="n">
        <x:v>2</x:v>
      </x:c>
      <x:c r="W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29" s="156" t="n">
        <x:v>2</x:v>
      </x:c>
      <x:c r="Y29" s="156" t="n">
        <x:v>2</x:v>
      </x:c>
      <x:c r="Z29" s="154" t="n">
        <x:v>4</x:v>
      </x:c>
      <x:c r="AA29" s="162" t="n">
        <x:v>1</x:v>
      </x:c>
      <x:c r="AB29" s="162" t="n">
        <x:v>1</x:v>
      </x:c>
      <x:c r="AC29" s="162" t="n">
        <x:v>1</x:v>
      </x:c>
      <x:c r="AD29" s="162" t="n">
        <x:v>1</x:v>
      </x:c>
      <x:c r="AE29" s="162" t="n">
        <x:v>1</x:v>
      </x:c>
      <x:c r="AF29" s="162" t="n">
        <x:v>1</x:v>
      </x:c>
      <x:c r="AG29" s="162" t="n">
        <x:v>1</x:v>
      </x:c>
      <x:c r="AH29" s="162" t="n">
        <x:v>1</x:v>
      </x:c>
      <x:c r="AI29" s="162" t="n">
        <x:v>1</x:v>
      </x:c>
      <x:c r="AJ29" s="162" t="n">
        <x:v>1</x:v>
      </x:c>
      <x:c r="AK29" s="162" t="n">
        <x:v>1</x:v>
      </x:c>
      <x:c r="AL29" s="154" t="n">
        <x:v>4</x:v>
      </x:c>
      <x:c r="AM29" s="156" t="n">
        <x:v>2</x:v>
      </x:c>
      <x:c r="AN29" s="156" t="n">
        <x:v>2</x:v>
      </x:c>
      <x:c r="AO29" s="156" t="n">
        <x:v>2</x:v>
      </x:c>
      <x:c r="AP29" s="156" t="n">
        <x:v>2</x:v>
      </x:c>
      <x:c r="AQ29" s="172" t="n">
        <x:v>2</x:v>
      </x:c>
      <x:c r="AR29" s="172" t="n">
        <x:v>2</x:v>
      </x:c>
      <x:c r="AS29" s="156" t="n">
        <x:v>2</x:v>
      </x:c>
      <x:c r="AT29" s="156" t="n">
        <x:v>2</x:v>
      </x:c>
      <x:c r="AU29" s="156" t="n">
        <x:v>2</x:v>
      </x:c>
      <x:c r="AV29" s="172" t="n">
        <x:v>2</x:v>
      </x:c>
      <x:c r="AW29" s="172" t="n">
        <x:v>2</x:v>
      </x:c>
      <x:c r="AX29" s="156" t="n">
        <x:v>2</x:v>
      </x:c>
      <x:c r="AY29" s="156" t="n">
        <x:v>2</x:v>
      </x:c>
      <x:c r="AZ29" s="156" t="n">
        <x:v>2</x:v>
      </x:c>
      <x:c r="BA29" s="172" t="n">
        <x:v>2</x:v>
      </x:c>
      <x:c r="BB29" s="172" t="n">
        <x:v>2</x:v>
      </x:c>
      <x:c r="BC29" s="156" t="n">
        <x:v>2</x:v>
      </x:c>
      <x:c r="BD29" s="156" t="n">
        <x:v>2</x:v>
      </x:c>
      <x:c r="BE29" s="156" t="n">
        <x:v>2</x:v>
      </x:c>
      <x:c r="BF29" s="172" t="n">
        <x:v>2</x:v>
      </x:c>
      <x:c r="BG29" s="172" t="n">
        <x:v>2</x:v>
      </x:c>
      <x:c r="BH29" s="156" t="n">
        <x:v>2</x:v>
      </x:c>
      <x:c r="BI29" s="156" t="n">
        <x:v>2</x:v>
      </x:c>
      <x:c r="BJ29" s="156" t="n">
        <x:v>2</x:v>
      </x:c>
      <x:c r="BK29" s="172" t="n">
        <x:v>2</x:v>
      </x:c>
      <x:c r="BL29" s="172" t="n">
        <x:v>2</x:v>
      </x:c>
      <x:c r="BM29" s="156" t="n">
        <x:v>2</x:v>
      </x:c>
      <x:c r="BN29" s="156" t="n">
        <x:v>2</x:v>
      </x:c>
      <x:c r="BO29" s="156" t="n">
        <x:v>2</x:v>
      </x:c>
      <x:c r="BP29" s="172" t="n">
        <x:v>2</x:v>
      </x:c>
      <x:c r="BQ29" s="172" t="n">
        <x:v>2</x:v>
      </x:c>
      <x:c r="BR29" s="156" t="n">
        <x:v>2</x:v>
      </x:c>
      <x:c r="BS29" s="156" t="n">
        <x:v>2</x:v>
      </x:c>
      <x:c r="BT29" s="156" t="n">
        <x:v>2</x:v>
      </x:c>
      <x:c r="BU29" s="172" t="n">
        <x:v>2</x:v>
      </x:c>
      <x:c r="BV29" s="172" t="n">
        <x:v>2</x:v>
      </x:c>
      <x:c r="BW29" s="156" t="n">
        <x:v>2</x:v>
      </x:c>
      <x:c r="BX29" s="156" t="n">
        <x:v>2</x:v>
      </x:c>
      <x:c r="BY29" s="156" t="n">
        <x:v>2</x:v>
      </x:c>
      <x:c r="BZ29" s="172" t="n">
        <x:v>2</x:v>
      </x:c>
      <x:c r="CA29" s="172" t="n">
        <x:v>2</x:v>
      </x:c>
      <x:c r="CB29" s="156" t="n">
        <x:v>2</x:v>
      </x:c>
      <x:c r="CC29" s="156" t="n">
        <x:v>2</x:v>
      </x:c>
      <x:c r="CD29" s="156" t="n">
        <x:v>2</x:v>
      </x:c>
      <x:c r="CE29" s="172" t="n">
        <x:v>2</x:v>
      </x:c>
      <x:c r="CF29" s="172" t="n">
        <x:v>2</x:v>
      </x:c>
      <x:c r="CG29" s="156" t="n">
        <x:v>2</x:v>
      </x:c>
      <x:c r="CH29" s="156" t="n">
        <x:v>2</x:v>
      </x:c>
      <x:c r="CI29" s="156" t="n">
        <x:v>2</x:v>
      </x:c>
      <x:c r="CJ29" s="172" t="n">
        <x:v>2</x:v>
      </x:c>
      <x:c r="CK29" s="172" t="n">
        <x:v>2</x:v>
      </x:c>
      <x:c r="CL29" s="156" t="n">
        <x:v>2</x:v>
      </x:c>
      <x:c r="CM29" s="156" t="n">
        <x:v>2</x:v>
      </x:c>
      <x:c r="CN29" s="156" t="n">
        <x:v>2</x:v>
      </x:c>
      <x:c r="CO29" s="172" t="n">
        <x:v>2</x:v>
      </x:c>
      <x:c r="CP29" s="172" t="n">
        <x:v>2</x:v>
      </x:c>
      <x:c r="CQ29" s="156" t="n">
        <x:v>2</x:v>
      </x:c>
      <x:c r="CR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29" s="156" t="n">
        <x:v>2</x:v>
      </x:c>
      <x:c r="CT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29" s="156" t="n">
        <x:v>2</x:v>
      </x:c>
      <x:c r="CV29" s="156" t="n">
        <x:v>2</x:v>
      </x:c>
      <x:c r="CW29" s="154" t="n">
        <x:v>4</x:v>
      </x:c>
      <x:c r="CX29" s="162" t="n">
        <x:v>1</x:v>
      </x:c>
      <x:c r="CY29" s="162" t="n">
        <x:v>1</x:v>
      </x:c>
      <x:c r="CZ29" s="162" t="n">
        <x:v>1</x:v>
      </x:c>
      <x:c r="DA29" s="162" t="n">
        <x:v>1</x:v>
      </x:c>
      <x:c r="DB29" s="162" t="n">
        <x:v>1</x:v>
      </x:c>
      <x:c r="DC29" s="162" t="n">
        <x:v>1</x:v>
      </x:c>
      <x:c r="DD29" s="152" t="n">
        <x:v>3</x:v>
      </x:c>
      <x:c r="DE29" s="156" t="n">
        <x:v>2</x:v>
      </x:c>
      <x:c r="DF29" s="156" t="n">
        <x:v>2</x:v>
      </x:c>
      <x:c r="DG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29" s="156" t="n">
        <x:v>2</x:v>
      </x:c>
      <x:c r="DI2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29" s="156" t="n">
        <x:v>2</x:v>
      </x:c>
      <x:c r="DK29" s="156" t="n">
        <x:v>2</x:v>
      </x:c>
      <x:c r="DL29" s="152" t="n">
        <x:v>3</x:v>
      </x:c>
      <x:c r="DM29" s="150" t="n">
        <x:v>0</x:v>
      </x:c>
      <x:c r="DN29" s="160" t="n">
        <x:v>7</x:v>
      </x:c>
      <x:c r="DO29" s="150" t="n">
        <x:v>0</x:v>
      </x:c>
      <x:c r="DP29" s="160" t="n">
        <x:v>7</x:v>
      </x:c>
      <x:c r="DQ29" s="150" t="n">
        <x:v>0</x:v>
      </x:c>
      <x:c r="DR29" s="5"/>
      <x:c r="DS29" s="322" t="str">
        <x:v>LIVE LEADERBOARD</x:v>
      </x:c>
      <x:c r="DT29" s="322"/>
      <x:c r="DU29" s="322"/>
      <x:c r="DV29" s="322"/>
      <x:c r="DW29" s="322"/>
      <x:c r="DX29" s="322"/>
      <x:c r="DY29" s="322"/>
      <x:c r="DZ29" s="322"/>
      <x:c r="EA29" s="322"/>
      <x:c r="EB29" s="322"/>
      <x:c r="EC29" s="322"/>
      <x:c r="ED29" s="322"/>
      <x:c r="EE29" s="322"/>
      <x:c r="EF29" s="322"/>
      <x:c r="EG29" s="322"/>
      <x:c r="EH29" s="322"/>
      <x:c r="EI29" s="322"/>
      <x:c r="EJ29" s="322"/>
      <x:c r="EK29" s="322"/>
      <x:c r="EL29" s="322"/>
      <x:c r="EM29" s="322"/>
      <x:c r="EN29" s="322"/>
      <x:c r="EO29" s="322"/>
      <x:c r="EP29" s="322"/>
      <x:c r="EQ29" s="322"/>
      <x:c r="ER29" s="322"/>
      <x:c r="ES29" s="322"/>
      <x:c r="ET29" s="322"/>
      <x:c r="EU29" s="322"/>
      <x:c r="EV29" s="5"/>
    </x:row>
    <x:row r="30" ht="7.5" customHeight="1">
      <x:c r="A30" s="5"/>
      <x:c r="B30" s="150" t="n">
        <x:v>0</x:v>
      </x:c>
      <x:c r="C30" s="150" t="n">
        <x:v>0</x:v>
      </x:c>
      <x:c r="D30" s="150" t="n">
        <x:v>0</x:v>
      </x:c>
      <x:c r="E30" s="150" t="n">
        <x:v>0</x:v>
      </x:c>
      <x:c r="F30" s="150" t="n">
        <x:v>0</x:v>
      </x:c>
      <x:c r="G30" s="150" t="n">
        <x:v>0</x:v>
      </x:c>
      <x:c r="H30" s="150" t="n">
        <x:v>0</x:v>
      </x:c>
      <x:c r="I30" s="150" t="n">
        <x:v>0</x:v>
      </x:c>
      <x:c r="J30" s="150" t="n">
        <x:v>0</x:v>
      </x:c>
      <x:c r="K30" s="150" t="n">
        <x:v>0</x:v>
      </x:c>
      <x:c r="L30" s="150" t="n">
        <x:v>0</x:v>
      </x:c>
      <x:c r="M30" s="150" t="n">
        <x:v>0</x:v>
      </x:c>
      <x:c r="N30" s="150" t="n">
        <x:v>0</x:v>
      </x:c>
      <x:c r="O30" s="150" t="n">
        <x:v>0</x:v>
      </x:c>
      <x:c r="P30" s="150" t="n">
        <x:v>0</x:v>
      </x:c>
      <x:c r="Q30" s="150" t="n">
        <x:v>0</x:v>
      </x:c>
      <x:c r="R30" s="154" t="n">
        <x:v>4</x:v>
      </x:c>
      <x:c r="S30" s="156" t="n">
        <x:v>2</x:v>
      </x:c>
      <x:c r="T30" s="156" t="n">
        <x:v>2</x:v>
      </x:c>
      <x:c r="U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0" s="180" t="n">
        <x:v>2</x:v>
      </x:c>
      <x:c r="W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0" s="156" t="n">
        <x:v>2</x:v>
      </x:c>
      <x:c r="Y30" s="156" t="n">
        <x:v>2</x:v>
      </x:c>
      <x:c r="Z30" s="154" t="n">
        <x:v>4</x:v>
      </x:c>
      <x:c r="AA30" s="162" t="n">
        <x:v>1</x:v>
      </x:c>
      <x:c r="AB30" s="162" t="n">
        <x:v>1</x:v>
      </x:c>
      <x:c r="AC30" s="162" t="n">
        <x:v>1</x:v>
      </x:c>
      <x:c r="AD30" s="162" t="n">
        <x:v>1</x:v>
      </x:c>
      <x:c r="AE30" s="162" t="n">
        <x:v>1</x:v>
      </x:c>
      <x:c r="AF30" s="162" t="n">
        <x:v>1</x:v>
      </x:c>
      <x:c r="AG30" s="162" t="n">
        <x:v>1</x:v>
      </x:c>
      <x:c r="AH30" s="162" t="n">
        <x:v>1</x:v>
      </x:c>
      <x:c r="AI30" s="162" t="n">
        <x:v>1</x:v>
      </x:c>
      <x:c r="AJ30" s="162" t="n">
        <x:v>1</x:v>
      </x:c>
      <x:c r="AK30" s="162" t="n">
        <x:v>1</x:v>
      </x:c>
      <x:c r="AL30" s="154" t="n">
        <x:v>4</x:v>
      </x:c>
      <x:c r="AM30" s="156" t="n">
        <x:v>2</x:v>
      </x:c>
      <x:c r="AN30" s="156" t="n">
        <x:v>2</x:v>
      </x:c>
      <x:c r="AO30" s="156" t="n">
        <x:v>2</x:v>
      </x:c>
      <x:c r="AP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Q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S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T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U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V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W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X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Y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Z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A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B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C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D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E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F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G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H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I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J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K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L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M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N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O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P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Q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R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S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T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U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V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W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X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Y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Z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A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B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C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D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E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F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G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H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I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J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K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L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M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N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O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P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Q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R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30" s="156" t="n">
        <x:v>2</x:v>
      </x:c>
      <x:c r="CT30" s="156" t="n">
        <x:v>2</x:v>
      </x:c>
      <x:c r="CU30" s="156" t="n">
        <x:v>2</x:v>
      </x:c>
      <x:c r="CV30" s="156" t="n">
        <x:v>2</x:v>
      </x:c>
      <x:c r="CW30" s="154" t="n">
        <x:v>4</x:v>
      </x:c>
      <x:c r="CX30" s="162" t="n">
        <x:v>1</x:v>
      </x:c>
      <x:c r="CY30" s="162" t="n">
        <x:v>1</x:v>
      </x:c>
      <x:c r="CZ30" s="162" t="n">
        <x:v>1</x:v>
      </x:c>
      <x:c r="DA30" s="162" t="n">
        <x:v>1</x:v>
      </x:c>
      <x:c r="DB30" s="162" t="n">
        <x:v>1</x:v>
      </x:c>
      <x:c r="DC30" s="162" t="n">
        <x:v>1</x:v>
      </x:c>
      <x:c r="DD30" s="152" t="n">
        <x:v>3</x:v>
      </x:c>
      <x:c r="DE30" s="156" t="n">
        <x:v>2</x:v>
      </x:c>
      <x:c r="DF30" s="156" t="n">
        <x:v>2</x:v>
      </x:c>
      <x:c r="DG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0" s="156" t="n">
        <x:v>2</x:v>
      </x:c>
      <x:c r="DI3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0" s="156" t="n">
        <x:v>2</x:v>
      </x:c>
      <x:c r="DK30" s="156" t="n">
        <x:v>2</x:v>
      </x:c>
      <x:c r="DL30" s="152" t="n">
        <x:v>3</x:v>
      </x:c>
      <x:c r="DM30" s="150" t="n">
        <x:v>0</x:v>
      </x:c>
      <x:c r="DN30" s="150" t="n">
        <x:v>0</x:v>
      </x:c>
      <x:c r="DO30" s="150" t="n">
        <x:v>0</x:v>
      </x:c>
      <x:c r="DP30" s="150" t="n">
        <x:v>0</x:v>
      </x:c>
      <x:c r="DQ30" s="150" t="n">
        <x:v>0</x:v>
      </x:c>
      <x:c r="DR30" s="5"/>
      <x:c r="DS30" s="322"/>
      <x:c r="DT30" s="322"/>
      <x:c r="DU30" s="322"/>
      <x:c r="DV30" s="322"/>
      <x:c r="DW30" s="322"/>
      <x:c r="DX30" s="322"/>
      <x:c r="DY30" s="322"/>
      <x:c r="DZ30" s="322"/>
      <x:c r="EA30" s="322"/>
      <x:c r="EB30" s="322"/>
      <x:c r="EC30" s="322"/>
      <x:c r="ED30" s="322"/>
      <x:c r="EE30" s="322"/>
      <x:c r="EF30" s="322"/>
      <x:c r="EG30" s="322"/>
      <x:c r="EH30" s="322"/>
      <x:c r="EI30" s="322"/>
      <x:c r="EJ30" s="322"/>
      <x:c r="EK30" s="322"/>
      <x:c r="EL30" s="322"/>
      <x:c r="EM30" s="322"/>
      <x:c r="EN30" s="322"/>
      <x:c r="EO30" s="322"/>
      <x:c r="EP30" s="322"/>
      <x:c r="EQ30" s="322"/>
      <x:c r="ER30" s="322"/>
      <x:c r="ES30" s="322"/>
      <x:c r="ET30" s="322"/>
      <x:c r="EU30" s="322"/>
      <x:c r="EV30" s="5"/>
    </x:row>
    <x:row r="31" ht="7.5" customHeight="1">
      <x:c r="A31" s="5"/>
      <x:c r="B31" s="150" t="n">
        <x:v>0</x:v>
      </x:c>
      <x:c r="C31" s="150" t="n">
        <x:v>0</x:v>
      </x:c>
      <x:c r="D31" s="150" t="n">
        <x:v>0</x:v>
      </x:c>
      <x:c r="E31" s="150" t="n">
        <x:v>0</x:v>
      </x:c>
      <x:c r="F31" s="150" t="n">
        <x:v>0</x:v>
      </x:c>
      <x:c r="G31" s="150" t="n">
        <x:v>0</x:v>
      </x:c>
      <x:c r="H31" s="150" t="n">
        <x:v>0</x:v>
      </x:c>
      <x:c r="I31" s="150" t="n">
        <x:v>0</x:v>
      </x:c>
      <x:c r="J31" s="150" t="n">
        <x:v>0</x:v>
      </x:c>
      <x:c r="K31" s="150" t="n">
        <x:v>0</x:v>
      </x:c>
      <x:c r="L31" s="150" t="n">
        <x:v>0</x:v>
      </x:c>
      <x:c r="M31" s="150" t="n">
        <x:v>0</x:v>
      </x:c>
      <x:c r="N31" s="150" t="n">
        <x:v>0</x:v>
      </x:c>
      <x:c r="O31" s="160" t="n">
        <x:v>7</x:v>
      </x:c>
      <x:c r="P31" s="150" t="n">
        <x:v>0</x:v>
      </x:c>
      <x:c r="Q31" s="160" t="n">
        <x:v>7</x:v>
      </x:c>
      <x:c r="R31" s="152" t="n">
        <x:v>3</x:v>
      </x:c>
      <x:c r="S31" s="156" t="n">
        <x:v>2</x:v>
      </x:c>
      <x:c r="T31" s="156" t="n">
        <x:v>2</x:v>
      </x:c>
      <x:c r="U3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1" s="156" t="n">
        <x:v>2</x:v>
      </x:c>
      <x:c r="W3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6</x:v>
      </x:c>
      <x:c r="X31" s="156" t="n">
        <x:v>2</x:v>
      </x:c>
      <x:c r="Y31" s="156" t="n">
        <x:v>2</x:v>
      </x:c>
      <x:c r="Z31" s="152" t="n">
        <x:v>3</x:v>
      </x:c>
      <x:c r="AA31" s="162" t="n">
        <x:v>1</x:v>
      </x:c>
      <x:c r="AB31" s="162" t="n">
        <x:v>1</x:v>
      </x:c>
      <x:c r="AC31" s="162" t="n">
        <x:v>1</x:v>
      </x:c>
      <x:c r="AD31" s="162" t="n">
        <x:v>1</x:v>
      </x:c>
      <x:c r="AE31" s="162" t="n">
        <x:v>1</x:v>
      </x:c>
      <x:c r="AF31" s="162" t="n">
        <x:v>1</x:v>
      </x:c>
      <x:c r="AG31" s="162" t="n">
        <x:v>1</x:v>
      </x:c>
      <x:c r="AH31" s="162" t="n">
        <x:v>1</x:v>
      </x:c>
      <x:c r="AI31" s="162" t="n">
        <x:v>1</x:v>
      </x:c>
      <x:c r="AJ31" s="162" t="n">
        <x:v>1</x:v>
      </x:c>
      <x:c r="AK31" s="162" t="n">
        <x:v>1</x:v>
      </x:c>
      <x:c r="AL31" s="152" t="n">
        <x:v>3</x:v>
      </x:c>
      <x:c r="AM31" s="156" t="n">
        <x:v>2</x:v>
      </x:c>
      <x:c r="AN31" s="156" t="n">
        <x:v>2</x:v>
      </x:c>
      <x:c r="AO31" s="156" t="n">
        <x:v>2</x:v>
      </x:c>
      <x:c r="AP31" s="156" t="n">
        <x:v>2</x:v>
      </x:c>
      <x:c r="AQ31" s="156" t="n">
        <x:v>2</x:v>
      </x:c>
      <x:c r="AR31" s="156" t="n">
        <x:v>2</x:v>
      </x:c>
      <x:c r="AS31" s="156" t="n">
        <x:v>2</x:v>
      </x:c>
      <x:c r="AT31" s="156" t="n">
        <x:v>2</x:v>
      </x:c>
      <x:c r="AU31" s="156" t="n">
        <x:v>2</x:v>
      </x:c>
      <x:c r="AV31" s="200" t="n">
        <x:v>2</x:v>
      </x:c>
      <x:c r="AW31" s="156" t="n">
        <x:v>2</x:v>
      </x:c>
      <x:c r="AX31" s="156" t="n">
        <x:v>2</x:v>
      </x:c>
      <x:c r="AY31" s="156" t="n">
        <x:v>2</x:v>
      </x:c>
      <x:c r="AZ31" s="156" t="n">
        <x:v>2</x:v>
      </x:c>
      <x:c r="BA31" s="156" t="n">
        <x:v>2</x:v>
      </x:c>
      <x:c r="BB31" s="156" t="n">
        <x:v>2</x:v>
      </x:c>
      <x:c r="BC31" s="156" t="n">
        <x:v>2</x:v>
      </x:c>
      <x:c r="BD31" s="156" t="n">
        <x:v>2</x:v>
      </x:c>
      <x:c r="BE31" s="156" t="n">
        <x:v>2</x:v>
      </x:c>
      <x:c r="BF31" s="156" t="n">
        <x:v>2</x:v>
      </x:c>
      <x:c r="BG31" s="156" t="n">
        <x:v>2</x:v>
      </x:c>
      <x:c r="BH31" s="156" t="n">
        <x:v>2</x:v>
      </x:c>
      <x:c r="BI31" s="156" t="n">
        <x:v>2</x:v>
      </x:c>
      <x:c r="BJ31" s="156" t="n">
        <x:v>2</x:v>
      </x:c>
      <x:c r="BK31" s="156" t="n">
        <x:v>2</x:v>
      </x:c>
      <x:c r="BL31" s="156" t="n">
        <x:v>2</x:v>
      </x:c>
      <x:c r="BM31" s="156" t="n">
        <x:v>2</x:v>
      </x:c>
      <x:c r="BN31" s="156" t="n">
        <x:v>2</x:v>
      </x:c>
      <x:c r="BO31" s="156" t="n">
        <x:v>2</x:v>
      </x:c>
      <x:c r="BP31" s="204" t="n">
        <x:v>2</x:v>
      </x:c>
      <x:c r="BQ31" s="156" t="n">
        <x:v>2</x:v>
      </x:c>
      <x:c r="BR31" s="156" t="n">
        <x:v>2</x:v>
      </x:c>
      <x:c r="BS31" s="156" t="n">
        <x:v>2</x:v>
      </x:c>
      <x:c r="BT31" s="156" t="n">
        <x:v>2</x:v>
      </x:c>
      <x:c r="BU31" s="156" t="n">
        <x:v>2</x:v>
      </x:c>
      <x:c r="BV31" s="156" t="n">
        <x:v>2</x:v>
      </x:c>
      <x:c r="BW31" s="156" t="n">
        <x:v>2</x:v>
      </x:c>
      <x:c r="BX31" s="156" t="n">
        <x:v>2</x:v>
      </x:c>
      <x:c r="BY31" s="156" t="n">
        <x:v>2</x:v>
      </x:c>
      <x:c r="BZ31" s="156" t="n">
        <x:v>2</x:v>
      </x:c>
      <x:c r="CA31" s="156" t="n">
        <x:v>2</x:v>
      </x:c>
      <x:c r="CB31" s="156" t="n">
        <x:v>2</x:v>
      </x:c>
      <x:c r="CC31" s="156" t="n">
        <x:v>2</x:v>
      </x:c>
      <x:c r="CD31" s="156" t="n">
        <x:v>2</x:v>
      </x:c>
      <x:c r="CE31" s="156" t="n">
        <x:v>2</x:v>
      </x:c>
      <x:c r="CF31" s="156" t="n">
        <x:v>2</x:v>
      </x:c>
      <x:c r="CG31" s="156" t="n">
        <x:v>2</x:v>
      </x:c>
      <x:c r="CH31" s="156" t="n">
        <x:v>2</x:v>
      </x:c>
      <x:c r="CI31" s="156" t="n">
        <x:v>2</x:v>
      </x:c>
      <x:c r="CJ31" s="208" t="n">
        <x:v>2</x:v>
      </x:c>
      <x:c r="CK31" s="156" t="n">
        <x:v>2</x:v>
      </x:c>
      <x:c r="CL31" s="156" t="n">
        <x:v>2</x:v>
      </x:c>
      <x:c r="CM31" s="156" t="n">
        <x:v>2</x:v>
      </x:c>
      <x:c r="CN31" s="156" t="n">
        <x:v>2</x:v>
      </x:c>
      <x:c r="CO31" s="156" t="n">
        <x:v>2</x:v>
      </x:c>
      <x:c r="CP31" s="156" t="n">
        <x:v>2</x:v>
      </x:c>
      <x:c r="CQ31" s="156" t="n">
        <x:v>2</x:v>
      </x:c>
      <x:c r="CR31" s="156" t="n">
        <x:v>2</x:v>
      </x:c>
      <x:c r="CS31" s="156" t="n">
        <x:v>2</x:v>
      </x:c>
      <x:c r="CT31" s="156" t="n">
        <x:v>2</x:v>
      </x:c>
      <x:c r="CU31" s="156" t="n">
        <x:v>2</x:v>
      </x:c>
      <x:c r="CV31" s="156" t="n">
        <x:v>2</x:v>
      </x:c>
      <x:c r="CW31" s="152" t="n">
        <x:v>3</x:v>
      </x:c>
      <x:c r="CX31" s="162" t="n">
        <x:v>1</x:v>
      </x:c>
      <x:c r="CY31" s="162" t="n">
        <x:v>1</x:v>
      </x:c>
      <x:c r="CZ31" s="162" t="n">
        <x:v>1</x:v>
      </x:c>
      <x:c r="DA31" s="162" t="n">
        <x:v>1</x:v>
      </x:c>
      <x:c r="DB31" s="162" t="n">
        <x:v>1</x:v>
      </x:c>
      <x:c r="DC31" s="162" t="n">
        <x:v>1</x:v>
      </x:c>
      <x:c r="DD31" s="154" t="n">
        <x:v>4</x:v>
      </x:c>
      <x:c r="DE31" s="156" t="n">
        <x:v>2</x:v>
      </x:c>
      <x:c r="DF31" s="156" t="n">
        <x:v>2</x:v>
      </x:c>
      <x:c r="DG3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1" s="156" t="n">
        <x:v>2</x:v>
      </x:c>
      <x:c r="DI3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1" s="156" t="n">
        <x:v>2</x:v>
      </x:c>
      <x:c r="DK31" s="156" t="n">
        <x:v>2</x:v>
      </x:c>
      <x:c r="DL31" s="154" t="n">
        <x:v>4</x:v>
      </x:c>
      <x:c r="DM31" s="150" t="n">
        <x:v>0</x:v>
      </x:c>
      <x:c r="DN31" s="160" t="n">
        <x:v>7</x:v>
      </x:c>
      <x:c r="DO31" s="150" t="n">
        <x:v>0</x:v>
      </x:c>
      <x:c r="DP31" s="160" t="n">
        <x:v>7</x:v>
      </x:c>
      <x:c r="DQ31" s="150" t="n">
        <x:v>0</x:v>
      </x:c>
      <x:c r="DR31" s="5"/>
      <x:c r="DS31" s="322"/>
      <x:c r="DT31" s="322"/>
      <x:c r="DU31" s="322"/>
      <x:c r="DV31" s="322"/>
      <x:c r="DW31" s="322"/>
      <x:c r="DX31" s="322"/>
      <x:c r="DY31" s="322"/>
      <x:c r="DZ31" s="322"/>
      <x:c r="EA31" s="322"/>
      <x:c r="EB31" s="322"/>
      <x:c r="EC31" s="322"/>
      <x:c r="ED31" s="322"/>
      <x:c r="EE31" s="322"/>
      <x:c r="EF31" s="322"/>
      <x:c r="EG31" s="322"/>
      <x:c r="EH31" s="322"/>
      <x:c r="EI31" s="322"/>
      <x:c r="EJ31" s="322"/>
      <x:c r="EK31" s="322"/>
      <x:c r="EL31" s="322"/>
      <x:c r="EM31" s="322"/>
      <x:c r="EN31" s="322"/>
      <x:c r="EO31" s="322"/>
      <x:c r="EP31" s="322"/>
      <x:c r="EQ31" s="322"/>
      <x:c r="ER31" s="322"/>
      <x:c r="ES31" s="322"/>
      <x:c r="ET31" s="322"/>
      <x:c r="EU31" s="322"/>
      <x:c r="EV31" s="5"/>
    </x:row>
    <x:row r="32" ht="7.5" customHeight="1">
      <x:c r="A32" s="5"/>
      <x:c r="B32" s="150" t="n">
        <x:v>0</x:v>
      </x:c>
      <x:c r="C32" s="150" t="n">
        <x:v>0</x:v>
      </x:c>
      <x:c r="D32" s="150" t="n">
        <x:v>0</x:v>
      </x:c>
      <x:c r="E32" s="150" t="n">
        <x:v>0</x:v>
      </x:c>
      <x:c r="F32" s="150" t="n">
        <x:v>0</x:v>
      </x:c>
      <x:c r="G32" s="150" t="n">
        <x:v>0</x:v>
      </x:c>
      <x:c r="H32" s="150" t="n">
        <x:v>0</x:v>
      </x:c>
      <x:c r="I32" s="150" t="n">
        <x:v>0</x:v>
      </x:c>
      <x:c r="J32" s="150" t="n">
        <x:v>0</x:v>
      </x:c>
      <x:c r="K32" s="150" t="n">
        <x:v>0</x:v>
      </x:c>
      <x:c r="L32" s="150" t="n">
        <x:v>0</x:v>
      </x:c>
      <x:c r="M32" s="150" t="n">
        <x:v>0</x:v>
      </x:c>
      <x:c r="N32" s="150" t="n">
        <x:v>0</x:v>
      </x:c>
      <x:c r="O32" s="150" t="n">
        <x:v>0</x:v>
      </x:c>
      <x:c r="P32" s="150" t="n">
        <x:v>0</x:v>
      </x:c>
      <x:c r="Q32" s="150" t="n">
        <x:v>0</x:v>
      </x:c>
      <x:c r="R32" s="152" t="n">
        <x:v>3</x:v>
      </x:c>
      <x:c r="S32" s="156" t="n">
        <x:v>2</x:v>
      </x:c>
      <x:c r="T32" s="156" t="n">
        <x:v>2</x:v>
      </x:c>
      <x:c r="U3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2" s="156" t="n">
        <x:v>2</x:v>
      </x:c>
      <x:c r="W3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2" s="156" t="n">
        <x:v>2</x:v>
      </x:c>
      <x:c r="Y32" s="156" t="n">
        <x:v>2</x:v>
      </x:c>
      <x:c r="Z32" s="152" t="n">
        <x:v>3</x:v>
      </x:c>
      <x:c r="AA32" s="162" t="n">
        <x:v>1</x:v>
      </x:c>
      <x:c r="AB32" s="162" t="n">
        <x:v>1</x:v>
      </x:c>
      <x:c r="AC32" s="162" t="n">
        <x:v>1</x:v>
      </x:c>
      <x:c r="AD32" s="162" t="n">
        <x:v>1</x:v>
      </x:c>
      <x:c r="AE32" s="162" t="n">
        <x:v>1</x:v>
      </x:c>
      <x:c r="AF32" s="162" t="n">
        <x:v>1</x:v>
      </x:c>
      <x:c r="AG32" s="162" t="n">
        <x:v>1</x:v>
      </x:c>
      <x:c r="AH32" s="162" t="n">
        <x:v>1</x:v>
      </x:c>
      <x:c r="AI32" s="162" t="n">
        <x:v>1</x:v>
      </x:c>
      <x:c r="AJ32" s="162" t="n">
        <x:v>1</x:v>
      </x:c>
      <x:c r="AK32" s="162" t="n">
        <x:v>1</x:v>
      </x:c>
      <x:c r="AL32" s="152" t="n">
        <x:v>3</x:v>
      </x:c>
      <x:c r="AM32" s="156" t="n">
        <x:v>2</x:v>
      </x:c>
      <x:c r="AN32" s="156" t="n">
        <x:v>2</x:v>
      </x:c>
      <x:c r="AO32" s="156" t="n">
        <x:v>2</x:v>
      </x:c>
      <x:c r="AP32" s="156" t="n">
        <x:v>2</x:v>
      </x:c>
      <x:c r="AQ32" s="156" t="n">
        <x:v>2</x:v>
      </x:c>
      <x:c r="AR32" s="156" t="n">
        <x:v>2</x:v>
      </x:c>
      <x:c r="AS32" s="156" t="n">
        <x:v>2</x:v>
      </x:c>
      <x:c r="AT32" s="156" t="n">
        <x:v>2</x:v>
      </x:c>
      <x:c r="AU32" s="156" t="n">
        <x:v>2</x:v>
      </x:c>
      <x:c r="AV32" s="156" t="n">
        <x:v>2</x:v>
      </x:c>
      <x:c r="AW32" s="156" t="n">
        <x:v>2</x:v>
      </x:c>
      <x:c r="AX32" s="156" t="n">
        <x:v>2</x:v>
      </x:c>
      <x:c r="AY32" s="156" t="n">
        <x:v>2</x:v>
      </x:c>
      <x:c r="AZ32" s="156" t="n">
        <x:v>2</x:v>
      </x:c>
      <x:c r="BA32" s="156" t="n">
        <x:v>2</x:v>
      </x:c>
      <x:c r="BB32" s="156" t="n">
        <x:v>2</x:v>
      </x:c>
      <x:c r="BC32" s="156" t="n">
        <x:v>2</x:v>
      </x:c>
      <x:c r="BD32" s="156" t="n">
        <x:v>2</x:v>
      </x:c>
      <x:c r="BE32" s="156" t="n">
        <x:v>2</x:v>
      </x:c>
      <x:c r="BF32" s="156" t="n">
        <x:v>2</x:v>
      </x:c>
      <x:c r="BG32" s="156" t="n">
        <x:v>2</x:v>
      </x:c>
      <x:c r="BH32" s="156" t="n">
        <x:v>2</x:v>
      </x:c>
      <x:c r="BI32" s="156" t="n">
        <x:v>2</x:v>
      </x:c>
      <x:c r="BJ32" s="156" t="n">
        <x:v>2</x:v>
      </x:c>
      <x:c r="BK32" s="156" t="n">
        <x:v>2</x:v>
      </x:c>
      <x:c r="BL32" s="156" t="n">
        <x:v>2</x:v>
      </x:c>
      <x:c r="BM32" s="156" t="n">
        <x:v>2</x:v>
      </x:c>
      <x:c r="BN32" s="156" t="n">
        <x:v>2</x:v>
      </x:c>
      <x:c r="BO32" s="156" t="n">
        <x:v>2</x:v>
      </x:c>
      <x:c r="BP32" s="156" t="n">
        <x:v>2</x:v>
      </x:c>
      <x:c r="BQ32" s="156" t="n">
        <x:v>2</x:v>
      </x:c>
      <x:c r="BR32" s="156" t="n">
        <x:v>2</x:v>
      </x:c>
      <x:c r="BS32" s="156" t="n">
        <x:v>2</x:v>
      </x:c>
      <x:c r="BT32" s="156" t="n">
        <x:v>2</x:v>
      </x:c>
      <x:c r="BU32" s="156" t="n">
        <x:v>2</x:v>
      </x:c>
      <x:c r="BV32" s="156" t="n">
        <x:v>2</x:v>
      </x:c>
      <x:c r="BW32" s="156" t="n">
        <x:v>2</x:v>
      </x:c>
      <x:c r="BX32" s="156" t="n">
        <x:v>2</x:v>
      </x:c>
      <x:c r="BY32" s="156" t="n">
        <x:v>2</x:v>
      </x:c>
      <x:c r="BZ32" s="156" t="n">
        <x:v>2</x:v>
      </x:c>
      <x:c r="CA32" s="156" t="n">
        <x:v>2</x:v>
      </x:c>
      <x:c r="CB32" s="156" t="n">
        <x:v>2</x:v>
      </x:c>
      <x:c r="CC32" s="156" t="n">
        <x:v>2</x:v>
      </x:c>
      <x:c r="CD32" s="156" t="n">
        <x:v>2</x:v>
      </x:c>
      <x:c r="CE32" s="156" t="n">
        <x:v>2</x:v>
      </x:c>
      <x:c r="CF32" s="156" t="n">
        <x:v>2</x:v>
      </x:c>
      <x:c r="CG32" s="156" t="n">
        <x:v>2</x:v>
      </x:c>
      <x:c r="CH32" s="156" t="n">
        <x:v>2</x:v>
      </x:c>
      <x:c r="CI32" s="156" t="n">
        <x:v>2</x:v>
      </x:c>
      <x:c r="CJ32" s="156" t="n">
        <x:v>2</x:v>
      </x:c>
      <x:c r="CK32" s="156" t="n">
        <x:v>2</x:v>
      </x:c>
      <x:c r="CL32" s="156" t="n">
        <x:v>2</x:v>
      </x:c>
      <x:c r="CM32" s="156" t="n">
        <x:v>2</x:v>
      </x:c>
      <x:c r="CN32" s="156" t="n">
        <x:v>2</x:v>
      </x:c>
      <x:c r="CO32" s="156" t="n">
        <x:v>2</x:v>
      </x:c>
      <x:c r="CP32" s="156" t="n">
        <x:v>2</x:v>
      </x:c>
      <x:c r="CQ32" s="156" t="n">
        <x:v>2</x:v>
      </x:c>
      <x:c r="CR32" s="156" t="n">
        <x:v>2</x:v>
      </x:c>
      <x:c r="CS32" s="156" t="n">
        <x:v>2</x:v>
      </x:c>
      <x:c r="CT32" s="156" t="n">
        <x:v>2</x:v>
      </x:c>
      <x:c r="CU32" s="156" t="n">
        <x:v>2</x:v>
      </x:c>
      <x:c r="CV32" s="156" t="n">
        <x:v>2</x:v>
      </x:c>
      <x:c r="CW32" s="152" t="n">
        <x:v>3</x:v>
      </x:c>
      <x:c r="CX32" s="162" t="n">
        <x:v>1</x:v>
      </x:c>
      <x:c r="CY32" s="162" t="n">
        <x:v>1</x:v>
      </x:c>
      <x:c r="CZ32" s="162" t="n">
        <x:v>1</x:v>
      </x:c>
      <x:c r="DA32" s="162" t="n">
        <x:v>1</x:v>
      </x:c>
      <x:c r="DB32" s="162" t="n">
        <x:v>1</x:v>
      </x:c>
      <x:c r="DC32" s="162" t="n">
        <x:v>1</x:v>
      </x:c>
      <x:c r="DD32" s="154" t="n">
        <x:v>4</x:v>
      </x:c>
      <x:c r="DE32" s="156" t="n">
        <x:v>2</x:v>
      </x:c>
      <x:c r="DF32" s="156" t="n">
        <x:v>2</x:v>
      </x:c>
      <x:c r="DG3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2" s="180" t="n">
        <x:v>2</x:v>
      </x:c>
      <x:c r="DI3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2" s="156" t="n">
        <x:v>2</x:v>
      </x:c>
      <x:c r="DK32" s="156" t="n">
        <x:v>2</x:v>
      </x:c>
      <x:c r="DL32" s="154" t="n">
        <x:v>4</x:v>
      </x:c>
      <x:c r="DM32" s="150" t="n">
        <x:v>0</x:v>
      </x:c>
      <x:c r="DN32" s="150" t="n">
        <x:v>0</x:v>
      </x:c>
      <x:c r="DO32" s="150" t="n">
        <x:v>0</x:v>
      </x:c>
      <x:c r="DP32" s="150" t="n">
        <x:v>0</x:v>
      </x:c>
      <x:c r="DQ32" s="150" t="n">
        <x:v>0</x:v>
      </x:c>
      <x:c r="DR32" s="5"/>
      <x:c r="DS32" s="325" t="str">
        <x:v>P</x:v>
      </x:c>
      <x:c r="DT32" s="325"/>
      <x:c r="DU32" s="325"/>
      <x:c r="DV32" s="314"/>
      <x:c r="DW32" s="326" t="str">
        <x:v>车手</x:v>
      </x:c>
      <x:c r="DX32" s="326"/>
      <x:c r="DY32" s="326"/>
      <x:c r="DZ32" s="326"/>
      <x:c r="EA32" s="326"/>
      <x:c r="EB32" s="326"/>
      <x:c r="EC32" s="326"/>
      <x:c r="ED32" s="326"/>
      <x:c r="EE32" s="326"/>
      <x:c r="EF32" s="326"/>
      <x:c r="EG32" s="314"/>
      <x:c r="EH32" s="356" t="str">
        <x:v>差距 / 用时</x:v>
      </x:c>
      <x:c r="EI32" s="356"/>
      <x:c r="EJ32" s="356"/>
      <x:c r="EK32" s="356"/>
      <x:c r="EL32" s="356"/>
      <x:c r="EM32" s="356"/>
      <x:c r="EN32" s="356"/>
      <x:c r="EO32" s="356"/>
      <x:c r="EP32" s="314"/>
      <x:c r="EQ32" s="325" t="str">
        <x:v>圈</x:v>
      </x:c>
      <x:c r="ER32" s="325"/>
      <x:c r="ES32" s="325"/>
      <x:c r="ET32" s="325"/>
      <x:c r="EU32" s="325"/>
      <x:c r="EV32" s="5"/>
    </x:row>
    <x:row r="33" ht="7.5" customHeight="1">
      <x:c r="A33" s="5"/>
      <x:c r="B33" s="150" t="n">
        <x:v>0</x:v>
      </x:c>
      <x:c r="C33" s="150" t="n">
        <x:v>0</x:v>
      </x:c>
      <x:c r="D33" s="150" t="n">
        <x:v>0</x:v>
      </x:c>
      <x:c r="E33" s="150" t="n">
        <x:v>0</x:v>
      </x:c>
      <x:c r="F33" s="150" t="n">
        <x:v>0</x:v>
      </x:c>
      <x:c r="G33" s="150" t="n">
        <x:v>0</x:v>
      </x:c>
      <x:c r="H33" s="150" t="n">
        <x:v>0</x:v>
      </x:c>
      <x:c r="I33" s="150" t="n">
        <x:v>0</x:v>
      </x:c>
      <x:c r="J33" s="150" t="n">
        <x:v>0</x:v>
      </x:c>
      <x:c r="K33" s="150" t="n">
        <x:v>0</x:v>
      </x:c>
      <x:c r="L33" s="150" t="n">
        <x:v>0</x:v>
      </x:c>
      <x:c r="M33" s="150" t="n">
        <x:v>0</x:v>
      </x:c>
      <x:c r="N33" s="150" t="n">
        <x:v>0</x:v>
      </x:c>
      <x:c r="O33" s="150" t="n">
        <x:v>0</x:v>
      </x:c>
      <x:c r="P33" s="150" t="n">
        <x:v>0</x:v>
      </x:c>
      <x:c r="Q33" s="150" t="n">
        <x:v>0</x:v>
      </x:c>
      <x:c r="R33" s="154" t="n">
        <x:v>4</x:v>
      </x:c>
      <x:c r="S33" s="156" t="n">
        <x:v>2</x:v>
      </x:c>
      <x:c r="T33" s="156" t="n">
        <x:v>2</x:v>
      </x:c>
      <x:c r="U3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3" s="156" t="n">
        <x:v>2</x:v>
      </x:c>
      <x:c r="W3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3" s="156" t="n">
        <x:v>2</x:v>
      </x:c>
      <x:c r="Y33" s="156" t="n">
        <x:v>2</x:v>
      </x:c>
      <x:c r="Z33" s="154" t="n">
        <x:v>4</x:v>
      </x:c>
      <x:c r="AA33" s="162" t="n">
        <x:v>1</x:v>
      </x:c>
      <x:c r="AB33" s="162" t="n">
        <x:v>1</x:v>
      </x:c>
      <x:c r="AC33" s="162" t="n">
        <x:v>1</x:v>
      </x:c>
      <x:c r="AD33" s="162" t="n">
        <x:v>1</x:v>
      </x:c>
      <x:c r="AE33" s="162" t="n">
        <x:v>1</x:v>
      </x:c>
      <x:c r="AF33" s="162" t="n">
        <x:v>1</x:v>
      </x:c>
      <x:c r="AG33" s="162" t="n">
        <x:v>1</x:v>
      </x:c>
      <x:c r="AH33" s="162" t="n">
        <x:v>1</x:v>
      </x:c>
      <x:c r="AI33" s="162" t="n">
        <x:v>1</x:v>
      </x:c>
      <x:c r="AJ33" s="162" t="n">
        <x:v>1</x:v>
      </x:c>
      <x:c r="AK33" s="162" t="n">
        <x:v>1</x:v>
      </x:c>
      <x:c r="AL33" s="154" t="n">
        <x:v>4</x:v>
      </x:c>
      <x:c r="AM33" s="152" t="n">
        <x:v>3</x:v>
      </x:c>
      <x:c r="AN33" s="152" t="n">
        <x:v>3</x:v>
      </x:c>
      <x:c r="AO33" s="154" t="n">
        <x:v>4</x:v>
      </x:c>
      <x:c r="AP33" s="154" t="n">
        <x:v>4</x:v>
      </x:c>
      <x:c r="AQ33" s="152" t="n">
        <x:v>3</x:v>
      </x:c>
      <x:c r="AR33" s="152" t="n">
        <x:v>3</x:v>
      </x:c>
      <x:c r="AS33" s="154" t="n">
        <x:v>4</x:v>
      </x:c>
      <x:c r="AT33" s="154" t="n">
        <x:v>4</x:v>
      </x:c>
      <x:c r="AU33" s="152" t="n">
        <x:v>3</x:v>
      </x:c>
      <x:c r="AV33" s="152" t="n">
        <x:v>3</x:v>
      </x:c>
      <x:c r="AW33" s="154" t="n">
        <x:v>4</x:v>
      </x:c>
      <x:c r="AX33" s="154" t="n">
        <x:v>4</x:v>
      </x:c>
      <x:c r="AY33" s="152" t="n">
        <x:v>3</x:v>
      </x:c>
      <x:c r="AZ33" s="152" t="n">
        <x:v>3</x:v>
      </x:c>
      <x:c r="BA33" s="154" t="n">
        <x:v>4</x:v>
      </x:c>
      <x:c r="BB33" s="154" t="n">
        <x:v>4</x:v>
      </x:c>
      <x:c r="BC33" s="152" t="n">
        <x:v>3</x:v>
      </x:c>
      <x:c r="BD33" s="152" t="n">
        <x:v>3</x:v>
      </x:c>
      <x:c r="BE33" s="154" t="n">
        <x:v>4</x:v>
      </x:c>
      <x:c r="BF33" s="154" t="n">
        <x:v>4</x:v>
      </x:c>
      <x:c r="BG33" s="152" t="n">
        <x:v>3</x:v>
      </x:c>
      <x:c r="BH33" s="152" t="n">
        <x:v>3</x:v>
      </x:c>
      <x:c r="BI33" s="154" t="n">
        <x:v>4</x:v>
      </x:c>
      <x:c r="BJ33" s="154" t="n">
        <x:v>4</x:v>
      </x:c>
      <x:c r="BK33" s="152" t="n">
        <x:v>3</x:v>
      </x:c>
      <x:c r="BL33" s="152" t="n">
        <x:v>3</x:v>
      </x:c>
      <x:c r="BM33" s="154" t="n">
        <x:v>4</x:v>
      </x:c>
      <x:c r="BN33" s="154" t="n">
        <x:v>4</x:v>
      </x:c>
      <x:c r="BO33" s="152" t="n">
        <x:v>3</x:v>
      </x:c>
      <x:c r="BP33" s="152" t="n">
        <x:v>3</x:v>
      </x:c>
      <x:c r="BQ33" s="154" t="n">
        <x:v>4</x:v>
      </x:c>
      <x:c r="BR33" s="154" t="n">
        <x:v>4</x:v>
      </x:c>
      <x:c r="BS33" s="152" t="n">
        <x:v>3</x:v>
      </x:c>
      <x:c r="BT33" s="152" t="n">
        <x:v>3</x:v>
      </x:c>
      <x:c r="BU33" s="154" t="n">
        <x:v>4</x:v>
      </x:c>
      <x:c r="BV33" s="154" t="n">
        <x:v>4</x:v>
      </x:c>
      <x:c r="BW33" s="152" t="n">
        <x:v>3</x:v>
      </x:c>
      <x:c r="BX33" s="152" t="n">
        <x:v>3</x:v>
      </x:c>
      <x:c r="BY33" s="154" t="n">
        <x:v>4</x:v>
      </x:c>
      <x:c r="BZ33" s="154" t="n">
        <x:v>4</x:v>
      </x:c>
      <x:c r="CA33" s="152" t="n">
        <x:v>3</x:v>
      </x:c>
      <x:c r="CB33" s="152" t="n">
        <x:v>3</x:v>
      </x:c>
      <x:c r="CC33" s="154" t="n">
        <x:v>4</x:v>
      </x:c>
      <x:c r="CD33" s="154" t="n">
        <x:v>4</x:v>
      </x:c>
      <x:c r="CE33" s="152" t="n">
        <x:v>3</x:v>
      </x:c>
      <x:c r="CF33" s="152" t="n">
        <x:v>3</x:v>
      </x:c>
      <x:c r="CG33" s="154" t="n">
        <x:v>4</x:v>
      </x:c>
      <x:c r="CH33" s="154" t="n">
        <x:v>4</x:v>
      </x:c>
      <x:c r="CI33" s="152" t="n">
        <x:v>3</x:v>
      </x:c>
      <x:c r="CJ33" s="152" t="n">
        <x:v>3</x:v>
      </x:c>
      <x:c r="CK33" s="154" t="n">
        <x:v>4</x:v>
      </x:c>
      <x:c r="CL33" s="154" t="n">
        <x:v>4</x:v>
      </x:c>
      <x:c r="CM33" s="152" t="n">
        <x:v>3</x:v>
      </x:c>
      <x:c r="CN33" s="152" t="n">
        <x:v>3</x:v>
      </x:c>
      <x:c r="CO33" s="154" t="n">
        <x:v>4</x:v>
      </x:c>
      <x:c r="CP33" s="154" t="n">
        <x:v>4</x:v>
      </x:c>
      <x:c r="CQ33" s="152" t="n">
        <x:v>3</x:v>
      </x:c>
      <x:c r="CR33" s="152" t="n">
        <x:v>3</x:v>
      </x:c>
      <x:c r="CS33" s="154" t="n">
        <x:v>4</x:v>
      </x:c>
      <x:c r="CT33" s="154" t="n">
        <x:v>4</x:v>
      </x:c>
      <x:c r="CU33" s="152" t="n">
        <x:v>3</x:v>
      </x:c>
      <x:c r="CV33" s="152" t="n">
        <x:v>3</x:v>
      </x:c>
      <x:c r="CW33" s="154" t="n">
        <x:v>4</x:v>
      </x:c>
      <x:c r="CX33" s="162" t="n">
        <x:v>1</x:v>
      </x:c>
      <x:c r="CY33" s="162" t="n">
        <x:v>1</x:v>
      </x:c>
      <x:c r="CZ33" s="162" t="n">
        <x:v>1</x:v>
      </x:c>
      <x:c r="DA33" s="162" t="n">
        <x:v>1</x:v>
      </x:c>
      <x:c r="DB33" s="162" t="n">
        <x:v>1</x:v>
      </x:c>
      <x:c r="DC33" s="162" t="n">
        <x:v>1</x:v>
      </x:c>
      <x:c r="DD33" s="152" t="n">
        <x:v>3</x:v>
      </x:c>
      <x:c r="DE33" s="156" t="n">
        <x:v>2</x:v>
      </x:c>
      <x:c r="DF33" s="156" t="n">
        <x:v>2</x:v>
      </x:c>
      <x:c r="DG3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3" s="180" t="n">
        <x:v>2</x:v>
      </x:c>
      <x:c r="DI3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3" s="156" t="n">
        <x:v>2</x:v>
      </x:c>
      <x:c r="DK33" s="156" t="n">
        <x:v>2</x:v>
      </x:c>
      <x:c r="DL33" s="152" t="n">
        <x:v>3</x:v>
      </x:c>
      <x:c r="DM33" s="150" t="n">
        <x:v>0</x:v>
      </x:c>
      <x:c r="DN33" s="160" t="n">
        <x:v>7</x:v>
      </x:c>
      <x:c r="DO33" s="150" t="n">
        <x:v>0</x:v>
      </x:c>
      <x:c r="DP33" s="160" t="n">
        <x:v>7</x:v>
      </x:c>
      <x:c r="DQ33" s="150" t="n">
        <x:v>0</x:v>
      </x:c>
      <x:c r="DR33" s="5"/>
      <x:c r="DS33" s="325"/>
      <x:c r="DT33" s="325"/>
      <x:c r="DU33" s="325"/>
      <x:c r="DV33" s="314"/>
      <x:c r="DW33" s="326"/>
      <x:c r="DX33" s="326"/>
      <x:c r="DY33" s="326"/>
      <x:c r="DZ33" s="326"/>
      <x:c r="EA33" s="326"/>
      <x:c r="EB33" s="326"/>
      <x:c r="EC33" s="326"/>
      <x:c r="ED33" s="326"/>
      <x:c r="EE33" s="326"/>
      <x:c r="EF33" s="326"/>
      <x:c r="EG33" s="314"/>
      <x:c r="EH33" s="356"/>
      <x:c r="EI33" s="356"/>
      <x:c r="EJ33" s="356"/>
      <x:c r="EK33" s="356"/>
      <x:c r="EL33" s="356"/>
      <x:c r="EM33" s="356"/>
      <x:c r="EN33" s="356"/>
      <x:c r="EO33" s="356"/>
      <x:c r="EP33" s="314"/>
      <x:c r="EQ33" s="325"/>
      <x:c r="ER33" s="325"/>
      <x:c r="ES33" s="325"/>
      <x:c r="ET33" s="325"/>
      <x:c r="EU33" s="325"/>
      <x:c r="EV33" s="5"/>
    </x:row>
    <x:row r="34" ht="7.5" customHeight="1">
      <x:c r="A34" s="5"/>
      <x:c r="B34" s="150" t="n">
        <x:v>0</x:v>
      </x:c>
      <x:c r="C34" s="150" t="n">
        <x:v>0</x:v>
      </x:c>
      <x:c r="D34" s="152" t="n">
        <x:v>3</x:v>
      </x:c>
      <x:c r="E34" s="154" t="n">
        <x:v>4</x:v>
      </x:c>
      <x:c r="F34" s="154" t="n">
        <x:v>4</x:v>
      </x:c>
      <x:c r="G34" s="152" t="n">
        <x:v>3</x:v>
      </x:c>
      <x:c r="H34" s="152" t="n">
        <x:v>3</x:v>
      </x:c>
      <x:c r="I34" s="154" t="n">
        <x:v>4</x:v>
      </x:c>
      <x:c r="J34" s="154" t="n">
        <x:v>4</x:v>
      </x:c>
      <x:c r="K34" s="152" t="n">
        <x:v>3</x:v>
      </x:c>
      <x:c r="L34" s="152" t="n">
        <x:v>3</x:v>
      </x:c>
      <x:c r="M34" s="154" t="n">
        <x:v>4</x:v>
      </x:c>
      <x:c r="N34" s="154" t="n">
        <x:v>4</x:v>
      </x:c>
      <x:c r="O34" s="152" t="n">
        <x:v>3</x:v>
      </x:c>
      <x:c r="P34" s="152" t="n">
        <x:v>3</x:v>
      </x:c>
      <x:c r="Q34" s="154" t="n">
        <x:v>4</x:v>
      </x:c>
      <x:c r="R34" s="154" t="n">
        <x:v>4</x:v>
      </x:c>
      <x:c r="S34" s="156" t="n">
        <x:v>2</x:v>
      </x:c>
      <x:c r="T34" s="156" t="n">
        <x:v>2</x:v>
      </x:c>
      <x:c r="U3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4" s="180" t="n">
        <x:v>2</x:v>
      </x:c>
      <x:c r="W3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4" s="156" t="n">
        <x:v>2</x:v>
      </x:c>
      <x:c r="Y34" s="156" t="n">
        <x:v>2</x:v>
      </x:c>
      <x:c r="Z34" s="154" t="n">
        <x:v>4</x:v>
      </x:c>
      <x:c r="AA34" s="162" t="n">
        <x:v>1</x:v>
      </x:c>
      <x:c r="AB34" s="162" t="n">
        <x:v>1</x:v>
      </x:c>
      <x:c r="AC34" s="162" t="n">
        <x:v>1</x:v>
      </x:c>
      <x:c r="AD34" s="162" t="n">
        <x:v>1</x:v>
      </x:c>
      <x:c r="AE34" s="162" t="n">
        <x:v>1</x:v>
      </x:c>
      <x:c r="AF34" s="162" t="n">
        <x:v>1</x:v>
      </x:c>
      <x:c r="AG34" s="162" t="n">
        <x:v>1</x:v>
      </x:c>
      <x:c r="AH34" s="162" t="n">
        <x:v>1</x:v>
      </x:c>
      <x:c r="AI34" s="162" t="n">
        <x:v>1</x:v>
      </x:c>
      <x:c r="AJ34" s="162" t="n">
        <x:v>1</x:v>
      </x:c>
      <x:c r="AK34" s="162" t="n">
        <x:v>1</x:v>
      </x:c>
      <x:c r="AL34" s="162" t="n">
        <x:v>1</x:v>
      </x:c>
      <x:c r="AM34" s="162" t="n">
        <x:v>1</x:v>
      </x:c>
      <x:c r="AN34" s="162" t="n">
        <x:v>1</x:v>
      </x:c>
      <x:c r="AO34" s="162" t="n">
        <x:v>1</x:v>
      </x:c>
      <x:c r="AP34" s="162" t="n">
        <x:v>1</x:v>
      </x:c>
      <x:c r="AQ34" s="162" t="n">
        <x:v>1</x:v>
      </x:c>
      <x:c r="AR34" s="162" t="n">
        <x:v>1</x:v>
      </x:c>
      <x:c r="AS34" s="162" t="n">
        <x:v>1</x:v>
      </x:c>
      <x:c r="AT34" s="162" t="n">
        <x:v>1</x:v>
      </x:c>
      <x:c r="AU34" s="162" t="n">
        <x:v>1</x:v>
      </x:c>
      <x:c r="AV34" s="166" t="n">
        <x:v>6</x:v>
      </x:c>
      <x:c r="AW34" s="162" t="n">
        <x:v>1</x:v>
      </x:c>
      <x:c r="AX34" s="162" t="n">
        <x:v>1</x:v>
      </x:c>
      <x:c r="AY34" s="166" t="n">
        <x:v>6</x:v>
      </x:c>
      <x:c r="AZ34" s="162" t="n">
        <x:v>1</x:v>
      </x:c>
      <x:c r="BA34" s="162" t="n">
        <x:v>1</x:v>
      </x:c>
      <x:c r="BB34" s="166" t="n">
        <x:v>6</x:v>
      </x:c>
      <x:c r="BC34" s="162" t="n">
        <x:v>1</x:v>
      </x:c>
      <x:c r="BD34" s="162" t="n">
        <x:v>1</x:v>
      </x:c>
      <x:c r="BE34" s="166" t="n">
        <x:v>6</x:v>
      </x:c>
      <x:c r="BF34" s="162" t="n">
        <x:v>1</x:v>
      </x:c>
      <x:c r="BG34" s="162" t="n">
        <x:v>1</x:v>
      </x:c>
      <x:c r="BH34" s="166" t="n">
        <x:v>6</x:v>
      </x:c>
      <x:c r="BI34" s="162" t="n">
        <x:v>1</x:v>
      </x:c>
      <x:c r="BJ34" s="162" t="n">
        <x:v>1</x:v>
      </x:c>
      <x:c r="BK34" s="166" t="n">
        <x:v>6</x:v>
      </x:c>
      <x:c r="BL34" s="162" t="n">
        <x:v>1</x:v>
      </x:c>
      <x:c r="BM34" s="162" t="n">
        <x:v>1</x:v>
      </x:c>
      <x:c r="BN34" s="166" t="n">
        <x:v>6</x:v>
      </x:c>
      <x:c r="BO34" s="162" t="n">
        <x:v>1</x:v>
      </x:c>
      <x:c r="BP34" s="162" t="n">
        <x:v>1</x:v>
      </x:c>
      <x:c r="BQ34" s="166" t="n">
        <x:v>6</x:v>
      </x:c>
      <x:c r="BR34" s="162" t="n">
        <x:v>1</x:v>
      </x:c>
      <x:c r="BS34" s="162" t="n">
        <x:v>1</x:v>
      </x:c>
      <x:c r="BT34" s="166" t="n">
        <x:v>6</x:v>
      </x:c>
      <x:c r="BU34" s="162" t="n">
        <x:v>1</x:v>
      </x:c>
      <x:c r="BV34" s="162" t="n">
        <x:v>1</x:v>
      </x:c>
      <x:c r="BW34" s="166" t="n">
        <x:v>6</x:v>
      </x:c>
      <x:c r="BX34" s="162" t="n">
        <x:v>1</x:v>
      </x:c>
      <x:c r="BY34" s="162" t="n">
        <x:v>1</x:v>
      </x:c>
      <x:c r="BZ34" s="166" t="n">
        <x:v>6</x:v>
      </x:c>
      <x:c r="CA34" s="162" t="n">
        <x:v>1</x:v>
      </x:c>
      <x:c r="CB34" s="162" t="n">
        <x:v>1</x:v>
      </x:c>
      <x:c r="CC34" s="166" t="n">
        <x:v>6</x:v>
      </x:c>
      <x:c r="CD34" s="162" t="n">
        <x:v>1</x:v>
      </x:c>
      <x:c r="CE34" s="162" t="n">
        <x:v>1</x:v>
      </x:c>
      <x:c r="CF34" s="166" t="n">
        <x:v>6</x:v>
      </x:c>
      <x:c r="CG34" s="162" t="n">
        <x:v>1</x:v>
      </x:c>
      <x:c r="CH34" s="162" t="n">
        <x:v>1</x:v>
      </x:c>
      <x:c r="CI34" s="166" t="n">
        <x:v>6</x:v>
      </x:c>
      <x:c r="CJ34" s="162" t="n">
        <x:v>1</x:v>
      </x:c>
      <x:c r="CK34" s="162" t="n">
        <x:v>1</x:v>
      </x:c>
      <x:c r="CL34" s="166" t="n">
        <x:v>6</x:v>
      </x:c>
      <x:c r="CM34" s="162" t="n">
        <x:v>1</x:v>
      </x:c>
      <x:c r="CN34" s="162" t="n">
        <x:v>1</x:v>
      </x:c>
      <x:c r="CO34" s="162" t="n">
        <x:v>1</x:v>
      </x:c>
      <x:c r="CP34" s="162" t="n">
        <x:v>1</x:v>
      </x:c>
      <x:c r="CQ34" s="162" t="n">
        <x:v>1</x:v>
      </x:c>
      <x:c r="CR34" s="162" t="n">
        <x:v>1</x:v>
      </x:c>
      <x:c r="CS34" s="162" t="n">
        <x:v>1</x:v>
      </x:c>
      <x:c r="CT34" s="162" t="n">
        <x:v>1</x:v>
      </x:c>
      <x:c r="CU34" s="162" t="n">
        <x:v>1</x:v>
      </x:c>
      <x:c r="CV34" s="162" t="n">
        <x:v>1</x:v>
      </x:c>
      <x:c r="CW34" s="162" t="n">
        <x:v>1</x:v>
      </x:c>
      <x:c r="CX34" s="162" t="n">
        <x:v>1</x:v>
      </x:c>
      <x:c r="CY34" s="162" t="n">
        <x:v>1</x:v>
      </x:c>
      <x:c r="CZ34" s="162" t="n">
        <x:v>1</x:v>
      </x:c>
      <x:c r="DA34" s="162" t="n">
        <x:v>1</x:v>
      </x:c>
      <x:c r="DB34" s="162" t="n">
        <x:v>1</x:v>
      </x:c>
      <x:c r="DC34" s="162" t="n">
        <x:v>1</x:v>
      </x:c>
      <x:c r="DD34" s="152" t="n">
        <x:v>3</x:v>
      </x:c>
      <x:c r="DE34" s="156" t="n">
        <x:v>2</x:v>
      </x:c>
      <x:c r="DF34" s="156" t="n">
        <x:v>2</x:v>
      </x:c>
      <x:c r="DG3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4" s="156" t="n">
        <x:v>2</x:v>
      </x:c>
      <x:c r="DI3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4" s="156" t="n">
        <x:v>2</x:v>
      </x:c>
      <x:c r="DK34" s="156" t="n">
        <x:v>2</x:v>
      </x:c>
      <x:c r="DL34" s="152" t="n">
        <x:v>3</x:v>
      </x:c>
      <x:c r="DM34" s="150" t="n">
        <x:v>0</x:v>
      </x:c>
      <x:c r="DN34" s="150" t="n">
        <x:v>0</x:v>
      </x:c>
      <x:c r="DO34" s="150" t="n">
        <x:v>0</x:v>
      </x:c>
      <x:c r="DP34" s="150" t="n">
        <x:v>0</x:v>
      </x:c>
      <x:c r="DQ34" s="150" t="n">
        <x:v>0</x:v>
      </x:c>
      <x:c r="DR34" s="5"/>
      <x:c r="DS34" s="362" t="n">
        <x:v>1</x:v>
      </x:c>
      <x:c r="DT34" s="362"/>
      <x:c r="DU34" s="362"/>
      <x:c r="DV34" s="314"/>
      <x:c r="DW34" s="364" t="str">
        <x:f>INDEX(Live!$B$6:$B$11,MATCH(1,Live!$S$6:$S$11,0))</x:f>
        <x:v>赤焰</x:v>
      </x:c>
      <x:c r="DX34" s="364"/>
      <x:c r="DY34" s="364"/>
      <x:c r="DZ34" s="364"/>
      <x:c r="EA34" s="364"/>
      <x:c r="EB34" s="364"/>
      <x:c r="EC34" s="364"/>
      <x:c r="ED34" s="364"/>
      <x:c r="EE34" s="364"/>
      <x:c r="EF34" s="364"/>
      <x:c r="EG34" s="314"/>
      <x:c r="EH34" s="368" t="str">
        <x:f>IF(INDEX(Live!$P$6:$P$11,MATCH(1,Live!$S$6:$S$11,0))="FINISHED",TEXT(INDEX(Live!$Q$6:$Q$11,MATCH(1,Live!$S$6:$S$11,0))*ReadMe!$C$12,"0.00")&amp;"s",IF(1=1,"LEADER",TEXT(INDEX(Live!$T$6:$T$11,MATCH(1,Live!$S$6:$S$11,0)),"+0.0")&amp;"m"))</x:f>
        <x:v>LEADER</x:v>
      </x:c>
      <x:c r="EI34" s="368"/>
      <x:c r="EJ34" s="368"/>
      <x:c r="EK34" s="368"/>
      <x:c r="EL34" s="368"/>
      <x:c r="EM34" s="368"/>
      <x:c r="EN34" s="368"/>
      <x:c r="EO34" s="368"/>
      <x:c r="EP34" s="314"/>
      <x:c r="EQ34" s="367" t="str">
        <x:f>INDEX(Live!$F$6:$F$11,MATCH(1,Live!$S$6:$S$11,0))&amp;"/"&amp;ReadMe!$C$8</x:f>
        <x:v>2/3</x:v>
      </x:c>
      <x:c r="ER34" s="367"/>
      <x:c r="ES34" s="367"/>
      <x:c r="ET34" s="367"/>
      <x:c r="EU34" s="367"/>
      <x:c r="EV34" s="5"/>
    </x:row>
    <x:row r="35" ht="7.5" customHeight="1">
      <x:c r="A35" s="5"/>
      <x:c r="B35" s="150" t="n">
        <x:v>0</x:v>
      </x:c>
      <x:c r="C35" s="150" t="n">
        <x:v>0</x:v>
      </x:c>
      <x:c r="D35" s="154" t="n">
        <x:v>4</x:v>
      </x:c>
      <x:c r="E35" s="156" t="n">
        <x:v>2</x:v>
      </x:c>
      <x:c r="F35" s="156" t="n">
        <x:v>2</x:v>
      </x:c>
      <x:c r="G35" s="156" t="n">
        <x:v>2</x:v>
      </x:c>
      <x:c r="H35" s="156" t="n">
        <x:v>2</x:v>
      </x:c>
      <x:c r="I35" s="156" t="n">
        <x:v>2</x:v>
      </x:c>
      <x:c r="J35" s="156" t="n">
        <x:v>2</x:v>
      </x:c>
      <x:c r="K35" s="156" t="n">
        <x:v>2</x:v>
      </x:c>
      <x:c r="L35" s="156" t="n">
        <x:v>2</x:v>
      </x:c>
      <x:c r="M35" s="156" t="n">
        <x:v>2</x:v>
      </x:c>
      <x:c r="N35" s="156" t="n">
        <x:v>2</x:v>
      </x:c>
      <x:c r="O35" s="156" t="n">
        <x:v>2</x:v>
      </x:c>
      <x:c r="P35" s="156" t="n">
        <x:v>2</x:v>
      </x:c>
      <x:c r="Q35" s="156" t="n">
        <x:v>2</x:v>
      </x:c>
      <x:c r="R35" s="156" t="n">
        <x:v>2</x:v>
      </x:c>
      <x:c r="S35" s="156" t="n">
        <x:v>2</x:v>
      </x:c>
      <x:c r="T35" s="156" t="n">
        <x:v>2</x:v>
      </x:c>
      <x:c r="U3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5" s="180" t="n">
        <x:v>2</x:v>
      </x:c>
      <x:c r="W3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5" s="188" t="n">
        <x:v>2</x:v>
      </x:c>
      <x:c r="Y35" s="156" t="n">
        <x:v>2</x:v>
      </x:c>
      <x:c r="Z35" s="152" t="n">
        <x:v>3</x:v>
      </x:c>
      <x:c r="AA35" s="162" t="n">
        <x:v>1</x:v>
      </x:c>
      <x:c r="AB35" s="162" t="n">
        <x:v>1</x:v>
      </x:c>
      <x:c r="AC35" s="162" t="n">
        <x:v>1</x:v>
      </x:c>
      <x:c r="AD35" s="162" t="n">
        <x:v>1</x:v>
      </x:c>
      <x:c r="AE35" s="162" t="n">
        <x:v>1</x:v>
      </x:c>
      <x:c r="AF35" s="162" t="n">
        <x:v>1</x:v>
      </x:c>
      <x:c r="AG35" s="162" t="n">
        <x:v>1</x:v>
      </x:c>
      <x:c r="AH35" s="162" t="n">
        <x:v>1</x:v>
      </x:c>
      <x:c r="AI35" s="162" t="n">
        <x:v>1</x:v>
      </x:c>
      <x:c r="AJ35" s="162" t="n">
        <x:v>1</x:v>
      </x:c>
      <x:c r="AK35" s="162" t="n">
        <x:v>1</x:v>
      </x:c>
      <x:c r="AL35" s="162" t="n">
        <x:v>1</x:v>
      </x:c>
      <x:c r="AM35" s="162" t="n">
        <x:v>1</x:v>
      </x:c>
      <x:c r="AN35" s="162" t="n">
        <x:v>1</x:v>
      </x:c>
      <x:c r="AO35" s="162" t="n">
        <x:v>1</x:v>
      </x:c>
      <x:c r="AP35" s="162" t="n">
        <x:v>1</x:v>
      </x:c>
      <x:c r="AQ35" s="162" t="n">
        <x:v>1</x:v>
      </x:c>
      <x:c r="AR35" s="162" t="n">
        <x:v>1</x:v>
      </x:c>
      <x:c r="AS35" s="162" t="n">
        <x:v>1</x:v>
      </x:c>
      <x:c r="AT35" s="162" t="n">
        <x:v>1</x:v>
      </x:c>
      <x:c r="AU35" s="162" t="n">
        <x:v>1</x:v>
      </x:c>
      <x:c r="AV35" s="166" t="n">
        <x:v>6</x:v>
      </x:c>
      <x:c r="AW35" s="162" t="n">
        <x:v>1</x:v>
      </x:c>
      <x:c r="AX35" s="162" t="n">
        <x:v>1</x:v>
      </x:c>
      <x:c r="AY35" s="166" t="n">
        <x:v>6</x:v>
      </x:c>
      <x:c r="AZ35" s="162" t="n">
        <x:v>1</x:v>
      </x:c>
      <x:c r="BA35" s="162" t="n">
        <x:v>1</x:v>
      </x:c>
      <x:c r="BB35" s="166" t="n">
        <x:v>6</x:v>
      </x:c>
      <x:c r="BC35" s="162" t="n">
        <x:v>1</x:v>
      </x:c>
      <x:c r="BD35" s="162" t="n">
        <x:v>1</x:v>
      </x:c>
      <x:c r="BE35" s="166" t="n">
        <x:v>6</x:v>
      </x:c>
      <x:c r="BF35" s="162" t="n">
        <x:v>1</x:v>
      </x:c>
      <x:c r="BG35" s="162" t="n">
        <x:v>1</x:v>
      </x:c>
      <x:c r="BH35" s="166" t="n">
        <x:v>6</x:v>
      </x:c>
      <x:c r="BI35" s="162" t="n">
        <x:v>1</x:v>
      </x:c>
      <x:c r="BJ35" s="162" t="n">
        <x:v>1</x:v>
      </x:c>
      <x:c r="BK35" s="166" t="n">
        <x:v>6</x:v>
      </x:c>
      <x:c r="BL35" s="162" t="n">
        <x:v>1</x:v>
      </x:c>
      <x:c r="BM35" s="162" t="n">
        <x:v>1</x:v>
      </x:c>
      <x:c r="BN35" s="166" t="n">
        <x:v>6</x:v>
      </x:c>
      <x:c r="BO35" s="162" t="n">
        <x:v>1</x:v>
      </x:c>
      <x:c r="BP35" s="162" t="n">
        <x:v>1</x:v>
      </x:c>
      <x:c r="BQ35" s="166" t="n">
        <x:v>6</x:v>
      </x:c>
      <x:c r="BR35" s="162" t="n">
        <x:v>1</x:v>
      </x:c>
      <x:c r="BS35" s="162" t="n">
        <x:v>1</x:v>
      </x:c>
      <x:c r="BT35" s="166" t="n">
        <x:v>6</x:v>
      </x:c>
      <x:c r="BU35" s="162" t="n">
        <x:v>1</x:v>
      </x:c>
      <x:c r="BV35" s="162" t="n">
        <x:v>1</x:v>
      </x:c>
      <x:c r="BW35" s="166" t="n">
        <x:v>6</x:v>
      </x:c>
      <x:c r="BX35" s="162" t="n">
        <x:v>1</x:v>
      </x:c>
      <x:c r="BY35" s="162" t="n">
        <x:v>1</x:v>
      </x:c>
      <x:c r="BZ35" s="166" t="n">
        <x:v>6</x:v>
      </x:c>
      <x:c r="CA35" s="162" t="n">
        <x:v>1</x:v>
      </x:c>
      <x:c r="CB35" s="162" t="n">
        <x:v>1</x:v>
      </x:c>
      <x:c r="CC35" s="166" t="n">
        <x:v>6</x:v>
      </x:c>
      <x:c r="CD35" s="162" t="n">
        <x:v>1</x:v>
      </x:c>
      <x:c r="CE35" s="162" t="n">
        <x:v>1</x:v>
      </x:c>
      <x:c r="CF35" s="166" t="n">
        <x:v>6</x:v>
      </x:c>
      <x:c r="CG35" s="162" t="n">
        <x:v>1</x:v>
      </x:c>
      <x:c r="CH35" s="162" t="n">
        <x:v>1</x:v>
      </x:c>
      <x:c r="CI35" s="166" t="n">
        <x:v>6</x:v>
      </x:c>
      <x:c r="CJ35" s="162" t="n">
        <x:v>1</x:v>
      </x:c>
      <x:c r="CK35" s="162" t="n">
        <x:v>1</x:v>
      </x:c>
      <x:c r="CL35" s="166" t="n">
        <x:v>6</x:v>
      </x:c>
      <x:c r="CM35" s="162" t="n">
        <x:v>1</x:v>
      </x:c>
      <x:c r="CN35" s="162" t="n">
        <x:v>1</x:v>
      </x:c>
      <x:c r="CO35" s="162" t="n">
        <x:v>1</x:v>
      </x:c>
      <x:c r="CP35" s="162" t="n">
        <x:v>1</x:v>
      </x:c>
      <x:c r="CQ35" s="162" t="n">
        <x:v>1</x:v>
      </x:c>
      <x:c r="CR35" s="162" t="n">
        <x:v>1</x:v>
      </x:c>
      <x:c r="CS35" s="162" t="n">
        <x:v>1</x:v>
      </x:c>
      <x:c r="CT35" s="162" t="n">
        <x:v>1</x:v>
      </x:c>
      <x:c r="CU35" s="162" t="n">
        <x:v>1</x:v>
      </x:c>
      <x:c r="CV35" s="162" t="n">
        <x:v>1</x:v>
      </x:c>
      <x:c r="CW35" s="162" t="n">
        <x:v>1</x:v>
      </x:c>
      <x:c r="CX35" s="162" t="n">
        <x:v>1</x:v>
      </x:c>
      <x:c r="CY35" s="162" t="n">
        <x:v>1</x:v>
      </x:c>
      <x:c r="CZ35" s="162" t="n">
        <x:v>1</x:v>
      </x:c>
      <x:c r="DA35" s="162" t="n">
        <x:v>1</x:v>
      </x:c>
      <x:c r="DB35" s="162" t="n">
        <x:v>1</x:v>
      </x:c>
      <x:c r="DC35" s="162" t="n">
        <x:v>1</x:v>
      </x:c>
      <x:c r="DD35" s="154" t="n">
        <x:v>4</x:v>
      </x:c>
      <x:c r="DE35" s="156" t="n">
        <x:v>2</x:v>
      </x:c>
      <x:c r="DF35" s="156" t="n">
        <x:v>2</x:v>
      </x:c>
      <x:c r="DG3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5" s="156" t="n">
        <x:v>2</x:v>
      </x:c>
      <x:c r="DI3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5" s="156" t="n">
        <x:v>2</x:v>
      </x:c>
      <x:c r="DK35" s="156" t="n">
        <x:v>2</x:v>
      </x:c>
      <x:c r="DL35" s="154" t="n">
        <x:v>4</x:v>
      </x:c>
      <x:c r="DM35" s="150" t="n">
        <x:v>0</x:v>
      </x:c>
      <x:c r="DN35" s="160" t="n">
        <x:v>7</x:v>
      </x:c>
      <x:c r="DO35" s="150" t="n">
        <x:v>0</x:v>
      </x:c>
      <x:c r="DP35" s="160" t="n">
        <x:v>7</x:v>
      </x:c>
      <x:c r="DQ35" s="150" t="n">
        <x:v>0</x:v>
      </x:c>
      <x:c r="DR35" s="5"/>
      <x:c r="DS35" s="362"/>
      <x:c r="DT35" s="362"/>
      <x:c r="DU35" s="362"/>
      <x:c r="DV35" s="314"/>
      <x:c r="DW35" s="364"/>
      <x:c r="DX35" s="364"/>
      <x:c r="DY35" s="364"/>
      <x:c r="DZ35" s="364"/>
      <x:c r="EA35" s="364"/>
      <x:c r="EB35" s="364"/>
      <x:c r="EC35" s="364"/>
      <x:c r="ED35" s="364"/>
      <x:c r="EE35" s="364"/>
      <x:c r="EF35" s="364"/>
      <x:c r="EG35" s="314"/>
      <x:c r="EH35" s="368"/>
      <x:c r="EI35" s="368"/>
      <x:c r="EJ35" s="368"/>
      <x:c r="EK35" s="368"/>
      <x:c r="EL35" s="368"/>
      <x:c r="EM35" s="368"/>
      <x:c r="EN35" s="368"/>
      <x:c r="EO35" s="368"/>
      <x:c r="EP35" s="314"/>
      <x:c r="EQ35" s="367"/>
      <x:c r="ER35" s="367"/>
      <x:c r="ES35" s="367"/>
      <x:c r="ET35" s="367"/>
      <x:c r="EU35" s="367"/>
      <x:c r="EV35" s="5"/>
    </x:row>
    <x:row r="36" ht="7.5" customHeight="1">
      <x:c r="A36" s="5"/>
      <x:c r="B36" s="150" t="n">
        <x:v>0</x:v>
      </x:c>
      <x:c r="C36" s="150" t="n">
        <x:v>0</x:v>
      </x:c>
      <x:c r="D36" s="154" t="n">
        <x:v>4</x:v>
      </x:c>
      <x:c r="E36" s="156" t="n">
        <x:v>2</x:v>
      </x:c>
      <x:c r="F36" s="156" t="n">
        <x:v>2</x:v>
      </x:c>
      <x:c r="G36" s="156" t="n">
        <x:v>2</x:v>
      </x:c>
      <x:c r="H36" s="156" t="n">
        <x:v>2</x:v>
      </x:c>
      <x:c r="I36" s="156" t="n">
        <x:v>2</x:v>
      </x:c>
      <x:c r="J36" s="156" t="n">
        <x:v>2</x:v>
      </x:c>
      <x:c r="K36" s="156" t="n">
        <x:v>2</x:v>
      </x:c>
      <x:c r="L36" s="156" t="n">
        <x:v>2</x:v>
      </x:c>
      <x:c r="M36" s="156" t="n">
        <x:v>2</x:v>
      </x:c>
      <x:c r="N36" s="156" t="n">
        <x:v>2</x:v>
      </x:c>
      <x:c r="O36" s="156" t="n">
        <x:v>2</x:v>
      </x:c>
      <x:c r="P36" s="156" t="n">
        <x:v>2</x:v>
      </x:c>
      <x:c r="Q36" s="156" t="n">
        <x:v>2</x:v>
      </x:c>
      <x:c r="R36" s="156" t="n">
        <x:v>2</x:v>
      </x:c>
      <x:c r="S36" s="156" t="n">
        <x:v>2</x:v>
      </x:c>
      <x:c r="T36" s="156" t="n">
        <x:v>2</x:v>
      </x:c>
      <x:c r="U3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6" s="156" t="n">
        <x:v>2</x:v>
      </x:c>
      <x:c r="W3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6" s="156" t="n">
        <x:v>2</x:v>
      </x:c>
      <x:c r="Y36" s="156" t="n">
        <x:v>2</x:v>
      </x:c>
      <x:c r="Z36" s="152" t="n">
        <x:v>3</x:v>
      </x:c>
      <x:c r="AA36" s="162" t="n">
        <x:v>1</x:v>
      </x:c>
      <x:c r="AB36" s="162" t="n">
        <x:v>1</x:v>
      </x:c>
      <x:c r="AC36" s="162" t="n">
        <x:v>1</x:v>
      </x:c>
      <x:c r="AD36" s="162" t="n">
        <x:v>1</x:v>
      </x:c>
      <x:c r="AE36" s="162" t="n">
        <x:v>1</x:v>
      </x:c>
      <x:c r="AF36" s="162" t="n">
        <x:v>1</x:v>
      </x:c>
      <x:c r="AG36" s="162" t="n">
        <x:v>1</x:v>
      </x:c>
      <x:c r="AH36" s="162" t="n">
        <x:v>1</x:v>
      </x:c>
      <x:c r="AI36" s="162" t="n">
        <x:v>1</x:v>
      </x:c>
      <x:c r="AJ36" s="162" t="n">
        <x:v>1</x:v>
      </x:c>
      <x:c r="AK36" s="162" t="n">
        <x:v>1</x:v>
      </x:c>
      <x:c r="AL36" s="162" t="n">
        <x:v>1</x:v>
      </x:c>
      <x:c r="AM36" s="162" t="n">
        <x:v>1</x:v>
      </x:c>
      <x:c r="AN36" s="162" t="n">
        <x:v>1</x:v>
      </x:c>
      <x:c r="AO36" s="162" t="n">
        <x:v>1</x:v>
      </x:c>
      <x:c r="AP36" s="162" t="n">
        <x:v>1</x:v>
      </x:c>
      <x:c r="AQ36" s="162" t="n">
        <x:v>1</x:v>
      </x:c>
      <x:c r="AR36" s="162" t="n">
        <x:v>1</x:v>
      </x:c>
      <x:c r="AS36" s="162" t="n">
        <x:v>1</x:v>
      </x:c>
      <x:c r="AT36" s="162" t="n">
        <x:v>1</x:v>
      </x:c>
      <x:c r="AU36" s="162" t="n">
        <x:v>1</x:v>
      </x:c>
      <x:c r="AV36" s="162" t="n">
        <x:v>1</x:v>
      </x:c>
      <x:c r="AW36" s="162" t="n">
        <x:v>1</x:v>
      </x:c>
      <x:c r="AX36" s="162" t="n">
        <x:v>1</x:v>
      </x:c>
      <x:c r="AY36" s="162" t="n">
        <x:v>1</x:v>
      </x:c>
      <x:c r="AZ36" s="162" t="n">
        <x:v>1</x:v>
      </x:c>
      <x:c r="BA36" s="162" t="n">
        <x:v>1</x:v>
      </x:c>
      <x:c r="BB36" s="162" t="n">
        <x:v>1</x:v>
      </x:c>
      <x:c r="BC36" s="162" t="n">
        <x:v>1</x:v>
      </x:c>
      <x:c r="BD36" s="162" t="n">
        <x:v>1</x:v>
      </x:c>
      <x:c r="BE36" s="162" t="n">
        <x:v>1</x:v>
      </x:c>
      <x:c r="BF36" s="162" t="n">
        <x:v>1</x:v>
      </x:c>
      <x:c r="BG36" s="162" t="n">
        <x:v>1</x:v>
      </x:c>
      <x:c r="BH36" s="162" t="n">
        <x:v>1</x:v>
      </x:c>
      <x:c r="BI36" s="162" t="n">
        <x:v>1</x:v>
      </x:c>
      <x:c r="BJ36" s="162" t="n">
        <x:v>1</x:v>
      </x:c>
      <x:c r="BK36" s="162" t="n">
        <x:v>1</x:v>
      </x:c>
      <x:c r="BL36" s="162" t="n">
        <x:v>1</x:v>
      </x:c>
      <x:c r="BM36" s="162" t="n">
        <x:v>1</x:v>
      </x:c>
      <x:c r="BN36" s="162" t="n">
        <x:v>1</x:v>
      </x:c>
      <x:c r="BO36" s="162" t="n">
        <x:v>1</x:v>
      </x:c>
      <x:c r="BP36" s="162" t="n">
        <x:v>1</x:v>
      </x:c>
      <x:c r="BQ36" s="162" t="n">
        <x:v>1</x:v>
      </x:c>
      <x:c r="BR36" s="162" t="n">
        <x:v>1</x:v>
      </x:c>
      <x:c r="BS36" s="162" t="n">
        <x:v>1</x:v>
      </x:c>
      <x:c r="BT36" s="162" t="n">
        <x:v>1</x:v>
      </x:c>
      <x:c r="BU36" s="162" t="n">
        <x:v>1</x:v>
      </x:c>
      <x:c r="BV36" s="162" t="n">
        <x:v>1</x:v>
      </x:c>
      <x:c r="BW36" s="162" t="n">
        <x:v>1</x:v>
      </x:c>
      <x:c r="BX36" s="162" t="n">
        <x:v>1</x:v>
      </x:c>
      <x:c r="BY36" s="162" t="n">
        <x:v>1</x:v>
      </x:c>
      <x:c r="BZ36" s="162" t="n">
        <x:v>1</x:v>
      </x:c>
      <x:c r="CA36" s="162" t="n">
        <x:v>1</x:v>
      </x:c>
      <x:c r="CB36" s="162" t="n">
        <x:v>1</x:v>
      </x:c>
      <x:c r="CC36" s="162" t="n">
        <x:v>1</x:v>
      </x:c>
      <x:c r="CD36" s="162" t="n">
        <x:v>1</x:v>
      </x:c>
      <x:c r="CE36" s="162" t="n">
        <x:v>1</x:v>
      </x:c>
      <x:c r="CF36" s="162" t="n">
        <x:v>1</x:v>
      </x:c>
      <x:c r="CG36" s="162" t="n">
        <x:v>1</x:v>
      </x:c>
      <x:c r="CH36" s="162" t="n">
        <x:v>1</x:v>
      </x:c>
      <x:c r="CI36" s="162" t="n">
        <x:v>1</x:v>
      </x:c>
      <x:c r="CJ36" s="162" t="n">
        <x:v>1</x:v>
      </x:c>
      <x:c r="CK36" s="162" t="n">
        <x:v>1</x:v>
      </x:c>
      <x:c r="CL36" s="162" t="n">
        <x:v>1</x:v>
      </x:c>
      <x:c r="CM36" s="162" t="n">
        <x:v>1</x:v>
      </x:c>
      <x:c r="CN36" s="162" t="n">
        <x:v>1</x:v>
      </x:c>
      <x:c r="CO36" s="162" t="n">
        <x:v>1</x:v>
      </x:c>
      <x:c r="CP36" s="162" t="n">
        <x:v>1</x:v>
      </x:c>
      <x:c r="CQ36" s="162" t="n">
        <x:v>1</x:v>
      </x:c>
      <x:c r="CR36" s="162" t="n">
        <x:v>1</x:v>
      </x:c>
      <x:c r="CS36" s="162" t="n">
        <x:v>1</x:v>
      </x:c>
      <x:c r="CT36" s="162" t="n">
        <x:v>1</x:v>
      </x:c>
      <x:c r="CU36" s="162" t="n">
        <x:v>1</x:v>
      </x:c>
      <x:c r="CV36" s="162" t="n">
        <x:v>1</x:v>
      </x:c>
      <x:c r="CW36" s="162" t="n">
        <x:v>1</x:v>
      </x:c>
      <x:c r="CX36" s="162" t="n">
        <x:v>1</x:v>
      </x:c>
      <x:c r="CY36" s="162" t="n">
        <x:v>1</x:v>
      </x:c>
      <x:c r="CZ36" s="162" t="n">
        <x:v>1</x:v>
      </x:c>
      <x:c r="DA36" s="162" t="n">
        <x:v>1</x:v>
      </x:c>
      <x:c r="DB36" s="162" t="n">
        <x:v>1</x:v>
      </x:c>
      <x:c r="DC36" s="162" t="n">
        <x:v>1</x:v>
      </x:c>
      <x:c r="DD36" s="154" t="n">
        <x:v>4</x:v>
      </x:c>
      <x:c r="DE36" s="156" t="n">
        <x:v>2</x:v>
      </x:c>
      <x:c r="DF36" s="156" t="n">
        <x:v>2</x:v>
      </x:c>
      <x:c r="DG3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6" s="156" t="n">
        <x:v>2</x:v>
      </x:c>
      <x:c r="DI3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6" s="156" t="n">
        <x:v>2</x:v>
      </x:c>
      <x:c r="DK36" s="156" t="n">
        <x:v>2</x:v>
      </x:c>
      <x:c r="DL36" s="154" t="n">
        <x:v>4</x:v>
      </x:c>
      <x:c r="DM36" s="150" t="n">
        <x:v>0</x:v>
      </x:c>
      <x:c r="DN36" s="150" t="n">
        <x:v>0</x:v>
      </x:c>
      <x:c r="DO36" s="150" t="n">
        <x:v>0</x:v>
      </x:c>
      <x:c r="DP36" s="150" t="n">
        <x:v>0</x:v>
      </x:c>
      <x:c r="DQ36" s="150" t="n">
        <x:v>0</x:v>
      </x:c>
      <x:c r="DR36" s="5"/>
      <x:c r="DS36" s="362"/>
      <x:c r="DT36" s="362"/>
      <x:c r="DU36" s="362"/>
      <x:c r="DV36" s="314"/>
      <x:c r="DW36" s="364"/>
      <x:c r="DX36" s="364"/>
      <x:c r="DY36" s="364"/>
      <x:c r="DZ36" s="364"/>
      <x:c r="EA36" s="364"/>
      <x:c r="EB36" s="364"/>
      <x:c r="EC36" s="364"/>
      <x:c r="ED36" s="364"/>
      <x:c r="EE36" s="364"/>
      <x:c r="EF36" s="364"/>
      <x:c r="EG36" s="314"/>
      <x:c r="EH36" s="368"/>
      <x:c r="EI36" s="368"/>
      <x:c r="EJ36" s="368"/>
      <x:c r="EK36" s="368"/>
      <x:c r="EL36" s="368"/>
      <x:c r="EM36" s="368"/>
      <x:c r="EN36" s="368"/>
      <x:c r="EO36" s="368"/>
      <x:c r="EP36" s="314"/>
      <x:c r="EQ36" s="367"/>
      <x:c r="ER36" s="367"/>
      <x:c r="ES36" s="367"/>
      <x:c r="ET36" s="367"/>
      <x:c r="EU36" s="367"/>
      <x:c r="EV36" s="5"/>
    </x:row>
    <x:row r="37" ht="7.5" customHeight="1">
      <x:c r="A37" s="5"/>
      <x:c r="B37" s="150" t="n">
        <x:v>0</x:v>
      </x:c>
      <x:c r="C37" s="150" t="n">
        <x:v>0</x:v>
      </x:c>
      <x:c r="D37" s="152" t="n">
        <x:v>3</x:v>
      </x:c>
      <x:c r="E37" s="156" t="n">
        <x:v>2</x:v>
      </x:c>
      <x:c r="F37" s="156" t="n">
        <x:v>2</x:v>
      </x:c>
      <x:c r="G37" s="156" t="n">
        <x:v>2</x:v>
      </x:c>
      <x:c r="H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I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K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L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  <x:v>5</x:v>
      </x:c>
      <x:c r="M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N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O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P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Q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R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S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T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U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7" s="156" t="n">
        <x:v>2</x:v>
      </x:c>
      <x:c r="W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7" s="156" t="n">
        <x:v>2</x:v>
      </x:c>
      <x:c r="Y37" s="156" t="n">
        <x:v>2</x:v>
      </x:c>
      <x:c r="Z37" s="154" t="n">
        <x:v>4</x:v>
      </x:c>
      <x:c r="AA37" s="162" t="n">
        <x:v>1</x:v>
      </x:c>
      <x:c r="AB37" s="162" t="n">
        <x:v>1</x:v>
      </x:c>
      <x:c r="AC37" s="162" t="n">
        <x:v>1</x:v>
      </x:c>
      <x:c r="AD37" s="276" t="str">
        <x:v>PIT  /  FINISH</x:v>
      </x:c>
      <x:c r="AE37" s="276" t="n">
        <x:v>1</x:v>
      </x:c>
      <x:c r="AF37" s="276" t="n">
        <x:v>1</x:v>
      </x:c>
      <x:c r="AG37" s="276" t="n">
        <x:v>1</x:v>
      </x:c>
      <x:c r="AH37" s="276" t="n">
        <x:v>1</x:v>
      </x:c>
      <x:c r="AI37" s="276" t="n">
        <x:v>1</x:v>
      </x:c>
      <x:c r="AJ37" s="276" t="n">
        <x:v>1</x:v>
      </x:c>
      <x:c r="AK37" s="276" t="n">
        <x:v>1</x:v>
      </x:c>
      <x:c r="AL37" s="276" t="n">
        <x:v>1</x:v>
      </x:c>
      <x:c r="AM37" s="276" t="n">
        <x:v>1</x:v>
      </x:c>
      <x:c r="AN37" s="276" t="n">
        <x:v>1</x:v>
      </x:c>
      <x:c r="AO37" s="276" t="n">
        <x:v>1</x:v>
      </x:c>
      <x:c r="AP37" s="276" t="n">
        <x:v>1</x:v>
      </x:c>
      <x:c r="AQ37" s="276" t="n">
        <x:v>1</x:v>
      </x:c>
      <x:c r="AR37" s="162" t="n">
        <x:v>1</x:v>
      </x:c>
      <x:c r="AS37" s="162" t="n">
        <x:v>1</x:v>
      </x:c>
      <x:c r="AT37" s="162" t="n">
        <x:v>1</x:v>
      </x:c>
      <x:c r="AU37" s="162" t="n">
        <x:v>1</x:v>
      </x:c>
      <x:c r="AV37" s="162" t="n">
        <x:v>1</x:v>
      </x:c>
      <x:c r="AW37" s="162" t="n">
        <x:v>1</x:v>
      </x:c>
      <x:c r="AX37" s="162" t="n">
        <x:v>1</x:v>
      </x:c>
      <x:c r="AY37" s="162" t="n">
        <x:v>1</x:v>
      </x:c>
      <x:c r="AZ37" s="162" t="n">
        <x:v>1</x:v>
      </x:c>
      <x:c r="BA37" s="162" t="n">
        <x:v>1</x:v>
      </x:c>
      <x:c r="BB37" s="162" t="n">
        <x:v>1</x:v>
      </x:c>
      <x:c r="BC37" s="162" t="n">
        <x:v>1</x:v>
      </x:c>
      <x:c r="BD37" s="162" t="n">
        <x:v>1</x:v>
      </x:c>
      <x:c r="BE37" s="162" t="n">
        <x:v>1</x:v>
      </x:c>
      <x:c r="BF37" s="162" t="n">
        <x:v>1</x:v>
      </x:c>
      <x:c r="BG37" s="162" t="n">
        <x:v>1</x:v>
      </x:c>
      <x:c r="BH37" s="162" t="n">
        <x:v>1</x:v>
      </x:c>
      <x:c r="BI37" s="162" t="n">
        <x:v>1</x:v>
      </x:c>
      <x:c r="BJ37" s="162" t="n">
        <x:v>1</x:v>
      </x:c>
      <x:c r="BK37" s="162" t="n">
        <x:v>1</x:v>
      </x:c>
      <x:c r="BL37" s="162" t="n">
        <x:v>1</x:v>
      </x:c>
      <x:c r="BM37" s="162" t="n">
        <x:v>1</x:v>
      </x:c>
      <x:c r="BN37" s="162" t="n">
        <x:v>1</x:v>
      </x:c>
      <x:c r="BO37" s="162" t="n">
        <x:v>1</x:v>
      </x:c>
      <x:c r="BP37" s="162" t="n">
        <x:v>1</x:v>
      </x:c>
      <x:c r="BQ37" s="162" t="n">
        <x:v>1</x:v>
      </x:c>
      <x:c r="BR37" s="162" t="n">
        <x:v>1</x:v>
      </x:c>
      <x:c r="BS37" s="162" t="n">
        <x:v>1</x:v>
      </x:c>
      <x:c r="BT37" s="162" t="n">
        <x:v>1</x:v>
      </x:c>
      <x:c r="BU37" s="162" t="n">
        <x:v>1</x:v>
      </x:c>
      <x:c r="BV37" s="162" t="n">
        <x:v>1</x:v>
      </x:c>
      <x:c r="BW37" s="162" t="n">
        <x:v>1</x:v>
      </x:c>
      <x:c r="BX37" s="162" t="n">
        <x:v>1</x:v>
      </x:c>
      <x:c r="BY37" s="162" t="n">
        <x:v>1</x:v>
      </x:c>
      <x:c r="BZ37" s="162" t="n">
        <x:v>1</x:v>
      </x:c>
      <x:c r="CA37" s="162" t="n">
        <x:v>1</x:v>
      </x:c>
      <x:c r="CB37" s="162" t="n">
        <x:v>1</x:v>
      </x:c>
      <x:c r="CC37" s="162" t="n">
        <x:v>1</x:v>
      </x:c>
      <x:c r="CD37" s="162" t="n">
        <x:v>1</x:v>
      </x:c>
      <x:c r="CE37" s="162" t="n">
        <x:v>1</x:v>
      </x:c>
      <x:c r="CF37" s="162" t="n">
        <x:v>1</x:v>
      </x:c>
      <x:c r="CG37" s="162" t="n">
        <x:v>1</x:v>
      </x:c>
      <x:c r="CH37" s="162" t="n">
        <x:v>1</x:v>
      </x:c>
      <x:c r="CI37" s="162" t="n">
        <x:v>1</x:v>
      </x:c>
      <x:c r="CJ37" s="162" t="n">
        <x:v>1</x:v>
      </x:c>
      <x:c r="CK37" s="162" t="n">
        <x:v>1</x:v>
      </x:c>
      <x:c r="CL37" s="162" t="n">
        <x:v>1</x:v>
      </x:c>
      <x:c r="CM37" s="162" t="n">
        <x:v>1</x:v>
      </x:c>
      <x:c r="CN37" s="162" t="n">
        <x:v>1</x:v>
      </x:c>
      <x:c r="CO37" s="162" t="n">
        <x:v>1</x:v>
      </x:c>
      <x:c r="CP37" s="162" t="n">
        <x:v>1</x:v>
      </x:c>
      <x:c r="CQ37" s="162" t="n">
        <x:v>1</x:v>
      </x:c>
      <x:c r="CR37" s="162" t="n">
        <x:v>1</x:v>
      </x:c>
      <x:c r="CS37" s="162" t="n">
        <x:v>1</x:v>
      </x:c>
      <x:c r="CT37" s="162" t="n">
        <x:v>1</x:v>
      </x:c>
      <x:c r="CU37" s="162" t="n">
        <x:v>1</x:v>
      </x:c>
      <x:c r="CV37" s="162" t="n">
        <x:v>1</x:v>
      </x:c>
      <x:c r="CW37" s="162" t="n">
        <x:v>1</x:v>
      </x:c>
      <x:c r="CX37" s="162" t="n">
        <x:v>1</x:v>
      </x:c>
      <x:c r="CY37" s="162" t="n">
        <x:v>1</x:v>
      </x:c>
      <x:c r="CZ37" s="162" t="n">
        <x:v>1</x:v>
      </x:c>
      <x:c r="DA37" s="162" t="n">
        <x:v>1</x:v>
      </x:c>
      <x:c r="DB37" s="162" t="n">
        <x:v>1</x:v>
      </x:c>
      <x:c r="DC37" s="162" t="n">
        <x:v>1</x:v>
      </x:c>
      <x:c r="DD37" s="152" t="n">
        <x:v>3</x:v>
      </x:c>
      <x:c r="DE37" s="156" t="n">
        <x:v>2</x:v>
      </x:c>
      <x:c r="DF37" s="220" t="n">
        <x:v>2</x:v>
      </x:c>
      <x:c r="DG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7" s="180" t="n">
        <x:v>2</x:v>
      </x:c>
      <x:c r="DI3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7" s="156" t="n">
        <x:v>2</x:v>
      </x:c>
      <x:c r="DK37" s="156" t="n">
        <x:v>2</x:v>
      </x:c>
      <x:c r="DL37" s="152" t="n">
        <x:v>3</x:v>
      </x:c>
      <x:c r="DM37" s="150" t="n">
        <x:v>0</x:v>
      </x:c>
      <x:c r="DN37" s="160" t="n">
        <x:v>7</x:v>
      </x:c>
      <x:c r="DO37" s="150" t="n">
        <x:v>0</x:v>
      </x:c>
      <x:c r="DP37" s="160" t="n">
        <x:v>7</x:v>
      </x:c>
      <x:c r="DQ37" s="150" t="n">
        <x:v>0</x:v>
      </x:c>
      <x:c r="DR37" s="5"/>
      <x:c r="DS37" s="362" t="n">
        <x:v>2</x:v>
      </x:c>
      <x:c r="DT37" s="362"/>
      <x:c r="DU37" s="362"/>
      <x:c r="DV37" s="314"/>
      <x:c r="DW37" s="364" t="str">
        <x:f>INDEX(Live!$B$6:$B$11,MATCH(2,Live!$S$6:$S$11,0))</x:f>
        <x:v>蓝霆</x:v>
      </x:c>
      <x:c r="DX37" s="364"/>
      <x:c r="DY37" s="364"/>
      <x:c r="DZ37" s="364"/>
      <x:c r="EA37" s="364"/>
      <x:c r="EB37" s="364"/>
      <x:c r="EC37" s="364"/>
      <x:c r="ED37" s="364"/>
      <x:c r="EE37" s="364"/>
      <x:c r="EF37" s="364"/>
      <x:c r="EG37" s="314"/>
      <x:c r="EH37" s="368" t="str">
        <x:f>IF(INDEX(Live!$P$6:$P$11,MATCH(2,Live!$S$6:$S$11,0))="FINISHED",TEXT(INDEX(Live!$Q$6:$Q$11,MATCH(2,Live!$S$6:$S$11,0))*ReadMe!$C$12,"0.00")&amp;"s",IF(2=1,"LEADER",TEXT(INDEX(Live!$T$6:$T$11,MATCH(2,Live!$S$6:$S$11,0)),"+0.0")&amp;"m"))</x:f>
        <x:v>+45.2m</x:v>
      </x:c>
      <x:c r="EI37" s="368"/>
      <x:c r="EJ37" s="368"/>
      <x:c r="EK37" s="368"/>
      <x:c r="EL37" s="368"/>
      <x:c r="EM37" s="368"/>
      <x:c r="EN37" s="368"/>
      <x:c r="EO37" s="368"/>
      <x:c r="EP37" s="314"/>
      <x:c r="EQ37" s="367" t="str">
        <x:f>INDEX(Live!$F$6:$F$11,MATCH(2,Live!$S$6:$S$11,0))&amp;"/"&amp;ReadMe!$C$8</x:f>
        <x:v>2/3</x:v>
      </x:c>
      <x:c r="ER37" s="367"/>
      <x:c r="ES37" s="367"/>
      <x:c r="ET37" s="367"/>
      <x:c r="EU37" s="367"/>
      <x:c r="EV37" s="5"/>
    </x:row>
    <x:row r="38" ht="7.5" customHeight="1">
      <x:c r="A38" s="5"/>
      <x:c r="B38" s="150" t="n">
        <x:v>0</x:v>
      </x:c>
      <x:c r="C38" s="150" t="n">
        <x:v>0</x:v>
      </x:c>
      <x:c r="D38" s="152" t="n">
        <x:v>3</x:v>
      </x:c>
      <x:c r="E38" s="156" t="n">
        <x:v>2</x:v>
      </x:c>
      <x:c r="F38" s="156" t="n">
        <x:v>2</x:v>
      </x:c>
      <x:c r="G38" s="156" t="n">
        <x:v>2</x:v>
      </x:c>
      <x:c r="H38" s="156" t="n">
        <x:v>2</x:v>
      </x:c>
      <x:c r="I38" s="156" t="n">
        <x:v>2</x:v>
      </x:c>
      <x:c r="J38" s="172" t="n">
        <x:v>2</x:v>
      </x:c>
      <x:c r="K38" s="172" t="n">
        <x:v>2</x:v>
      </x:c>
      <x:c r="L38" s="156" t="n">
        <x:v>2</x:v>
      </x:c>
      <x:c r="M38" s="156" t="n">
        <x:v>2</x:v>
      </x:c>
      <x:c r="N38" s="156" t="n">
        <x:v>2</x:v>
      </x:c>
      <x:c r="O38" s="172" t="n">
        <x:v>2</x:v>
      </x:c>
      <x:c r="P38" s="172" t="n">
        <x:v>2</x:v>
      </x:c>
      <x:c r="Q38" s="156" t="n">
        <x:v>2</x:v>
      </x:c>
      <x:c r="R38" s="156" t="n">
        <x:v>2</x:v>
      </x:c>
      <x:c r="S38" s="156" t="n">
        <x:v>2</x:v>
      </x:c>
      <x:c r="T38" s="172" t="n">
        <x:v>2</x:v>
      </x:c>
      <x:c r="U3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8" s="156" t="n">
        <x:v>2</x:v>
      </x:c>
      <x:c r="W3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38" s="156" t="n">
        <x:v>2</x:v>
      </x:c>
      <x:c r="Y38" s="156" t="n">
        <x:v>2</x:v>
      </x:c>
      <x:c r="Z38" s="154" t="n">
        <x:v>4</x:v>
      </x:c>
      <x:c r="AA38" s="162" t="n">
        <x:v>1</x:v>
      </x:c>
      <x:c r="AB38" s="162" t="n">
        <x:v>1</x:v>
      </x:c>
      <x:c r="AC38" s="162" t="n">
        <x:v>1</x:v>
      </x:c>
      <x:c r="AD38" s="276" t="n">
        <x:v>1</x:v>
      </x:c>
      <x:c r="AE38" s="276" t="n">
        <x:v>1</x:v>
      </x:c>
      <x:c r="AF38" s="276" t="n">
        <x:v>1</x:v>
      </x:c>
      <x:c r="AG38" s="276" t="n">
        <x:v>1</x:v>
      </x:c>
      <x:c r="AH38" s="276" t="n">
        <x:v>1</x:v>
      </x:c>
      <x:c r="AI38" s="276" t="n">
        <x:v>1</x:v>
      </x:c>
      <x:c r="AJ38" s="276" t="n">
        <x:v>1</x:v>
      </x:c>
      <x:c r="AK38" s="276" t="n">
        <x:v>1</x:v>
      </x:c>
      <x:c r="AL38" s="276" t="n">
        <x:v>1</x:v>
      </x:c>
      <x:c r="AM38" s="276" t="n">
        <x:v>1</x:v>
      </x:c>
      <x:c r="AN38" s="276" t="n">
        <x:v>1</x:v>
      </x:c>
      <x:c r="AO38" s="276" t="n">
        <x:v>1</x:v>
      </x:c>
      <x:c r="AP38" s="276" t="n">
        <x:v>1</x:v>
      </x:c>
      <x:c r="AQ38" s="276" t="n">
        <x:v>1</x:v>
      </x:c>
      <x:c r="AR38" s="162" t="n">
        <x:v>1</x:v>
      </x:c>
      <x:c r="AS38" s="162" t="n">
        <x:v>1</x:v>
      </x:c>
      <x:c r="AT38" s="162" t="n">
        <x:v>1</x:v>
      </x:c>
      <x:c r="AU38" s="162" t="n">
        <x:v>1</x:v>
      </x:c>
      <x:c r="AV38" s="162" t="n">
        <x:v>1</x:v>
      </x:c>
      <x:c r="AW38" s="162" t="n">
        <x:v>1</x:v>
      </x:c>
      <x:c r="AX38" s="162" t="n">
        <x:v>1</x:v>
      </x:c>
      <x:c r="AY38" s="162" t="n">
        <x:v>1</x:v>
      </x:c>
      <x:c r="AZ38" s="162" t="n">
        <x:v>1</x:v>
      </x:c>
      <x:c r="BA38" s="162" t="n">
        <x:v>1</x:v>
      </x:c>
      <x:c r="BB38" s="162" t="n">
        <x:v>1</x:v>
      </x:c>
      <x:c r="BC38" s="162" t="n">
        <x:v>1</x:v>
      </x:c>
      <x:c r="BD38" s="162" t="n">
        <x:v>1</x:v>
      </x:c>
      <x:c r="BE38" s="162" t="n">
        <x:v>1</x:v>
      </x:c>
      <x:c r="BF38" s="162" t="n">
        <x:v>1</x:v>
      </x:c>
      <x:c r="BG38" s="162" t="n">
        <x:v>1</x:v>
      </x:c>
      <x:c r="BH38" s="162" t="n">
        <x:v>1</x:v>
      </x:c>
      <x:c r="BI38" s="162" t="n">
        <x:v>1</x:v>
      </x:c>
      <x:c r="BJ38" s="162" t="n">
        <x:v>1</x:v>
      </x:c>
      <x:c r="BK38" s="162" t="n">
        <x:v>1</x:v>
      </x:c>
      <x:c r="BL38" s="162" t="n">
        <x:v>1</x:v>
      </x:c>
      <x:c r="BM38" s="162" t="n">
        <x:v>1</x:v>
      </x:c>
      <x:c r="BN38" s="162" t="n">
        <x:v>1</x:v>
      </x:c>
      <x:c r="BO38" s="162" t="n">
        <x:v>1</x:v>
      </x:c>
      <x:c r="BP38" s="162" t="n">
        <x:v>1</x:v>
      </x:c>
      <x:c r="BQ38" s="162" t="n">
        <x:v>1</x:v>
      </x:c>
      <x:c r="BR38" s="162" t="n">
        <x:v>1</x:v>
      </x:c>
      <x:c r="BS38" s="162" t="n">
        <x:v>1</x:v>
      </x:c>
      <x:c r="BT38" s="162" t="n">
        <x:v>1</x:v>
      </x:c>
      <x:c r="BU38" s="162" t="n">
        <x:v>1</x:v>
      </x:c>
      <x:c r="BV38" s="162" t="n">
        <x:v>1</x:v>
      </x:c>
      <x:c r="BW38" s="162" t="n">
        <x:v>1</x:v>
      </x:c>
      <x:c r="BX38" s="162" t="n">
        <x:v>1</x:v>
      </x:c>
      <x:c r="BY38" s="162" t="n">
        <x:v>1</x:v>
      </x:c>
      <x:c r="BZ38" s="162" t="n">
        <x:v>1</x:v>
      </x:c>
      <x:c r="CA38" s="162" t="n">
        <x:v>1</x:v>
      </x:c>
      <x:c r="CB38" s="162" t="n">
        <x:v>1</x:v>
      </x:c>
      <x:c r="CC38" s="162" t="n">
        <x:v>1</x:v>
      </x:c>
      <x:c r="CD38" s="162" t="n">
        <x:v>1</x:v>
      </x:c>
      <x:c r="CE38" s="162" t="n">
        <x:v>1</x:v>
      </x:c>
      <x:c r="CF38" s="162" t="n">
        <x:v>1</x:v>
      </x:c>
      <x:c r="CG38" s="162" t="n">
        <x:v>1</x:v>
      </x:c>
      <x:c r="CH38" s="162" t="n">
        <x:v>1</x:v>
      </x:c>
      <x:c r="CI38" s="162" t="n">
        <x:v>1</x:v>
      </x:c>
      <x:c r="CJ38" s="162" t="n">
        <x:v>1</x:v>
      </x:c>
      <x:c r="CK38" s="162" t="n">
        <x:v>1</x:v>
      </x:c>
      <x:c r="CL38" s="162" t="n">
        <x:v>1</x:v>
      </x:c>
      <x:c r="CM38" s="162" t="n">
        <x:v>1</x:v>
      </x:c>
      <x:c r="CN38" s="162" t="n">
        <x:v>1</x:v>
      </x:c>
      <x:c r="CO38" s="162" t="n">
        <x:v>1</x:v>
      </x:c>
      <x:c r="CP38" s="162" t="n">
        <x:v>1</x:v>
      </x:c>
      <x:c r="CQ38" s="162" t="n">
        <x:v>1</x:v>
      </x:c>
      <x:c r="CR38" s="162" t="n">
        <x:v>1</x:v>
      </x:c>
      <x:c r="CS38" s="162" t="n">
        <x:v>1</x:v>
      </x:c>
      <x:c r="CT38" s="162" t="n">
        <x:v>1</x:v>
      </x:c>
      <x:c r="CU38" s="162" t="n">
        <x:v>1</x:v>
      </x:c>
      <x:c r="CV38" s="162" t="n">
        <x:v>1</x:v>
      </x:c>
      <x:c r="CW38" s="162" t="n">
        <x:v>1</x:v>
      </x:c>
      <x:c r="CX38" s="162" t="n">
        <x:v>1</x:v>
      </x:c>
      <x:c r="CY38" s="162" t="n">
        <x:v>1</x:v>
      </x:c>
      <x:c r="CZ38" s="162" t="n">
        <x:v>1</x:v>
      </x:c>
      <x:c r="DA38" s="162" t="n">
        <x:v>1</x:v>
      </x:c>
      <x:c r="DB38" s="162" t="n">
        <x:v>1</x:v>
      </x:c>
      <x:c r="DC38" s="162" t="n">
        <x:v>1</x:v>
      </x:c>
      <x:c r="DD38" s="152" t="n">
        <x:v>3</x:v>
      </x:c>
      <x:c r="DE38" s="156" t="n">
        <x:v>2</x:v>
      </x:c>
      <x:c r="DF38" s="156" t="n">
        <x:v>2</x:v>
      </x:c>
      <x:c r="DG3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8" s="180" t="n">
        <x:v>2</x:v>
      </x:c>
      <x:c r="DI3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8" s="156" t="n">
        <x:v>2</x:v>
      </x:c>
      <x:c r="DK38" s="156" t="n">
        <x:v>2</x:v>
      </x:c>
      <x:c r="DL38" s="152" t="n">
        <x:v>3</x:v>
      </x:c>
      <x:c r="DM38" s="150" t="n">
        <x:v>0</x:v>
      </x:c>
      <x:c r="DN38" s="150" t="n">
        <x:v>0</x:v>
      </x:c>
      <x:c r="DO38" s="150" t="n">
        <x:v>0</x:v>
      </x:c>
      <x:c r="DP38" s="150" t="n">
        <x:v>0</x:v>
      </x:c>
      <x:c r="DQ38" s="150" t="n">
        <x:v>0</x:v>
      </x:c>
      <x:c r="DR38" s="5"/>
      <x:c r="DS38" s="362"/>
      <x:c r="DT38" s="362"/>
      <x:c r="DU38" s="362"/>
      <x:c r="DV38" s="314"/>
      <x:c r="DW38" s="364"/>
      <x:c r="DX38" s="364"/>
      <x:c r="DY38" s="364"/>
      <x:c r="DZ38" s="364"/>
      <x:c r="EA38" s="364"/>
      <x:c r="EB38" s="364"/>
      <x:c r="EC38" s="364"/>
      <x:c r="ED38" s="364"/>
      <x:c r="EE38" s="364"/>
      <x:c r="EF38" s="364"/>
      <x:c r="EG38" s="314"/>
      <x:c r="EH38" s="368"/>
      <x:c r="EI38" s="368"/>
      <x:c r="EJ38" s="368"/>
      <x:c r="EK38" s="368"/>
      <x:c r="EL38" s="368"/>
      <x:c r="EM38" s="368"/>
      <x:c r="EN38" s="368"/>
      <x:c r="EO38" s="368"/>
      <x:c r="EP38" s="314"/>
      <x:c r="EQ38" s="367"/>
      <x:c r="ER38" s="367"/>
      <x:c r="ES38" s="367"/>
      <x:c r="ET38" s="367"/>
      <x:c r="EU38" s="367"/>
      <x:c r="EV38" s="5"/>
    </x:row>
    <x:row r="39" ht="7.5" customHeight="1">
      <x:c r="A39" s="5"/>
      <x:c r="B39" s="150" t="n">
        <x:v>0</x:v>
      </x:c>
      <x:c r="C39" s="150" t="n">
        <x:v>0</x:v>
      </x:c>
      <x:c r="D39" s="154" t="n">
        <x:v>4</x:v>
      </x:c>
      <x:c r="E39" s="156" t="n">
        <x:v>2</x:v>
      </x:c>
      <x:c r="F39" s="156" t="n">
        <x:v>2</x:v>
      </x:c>
      <x:c r="G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I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K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L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M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N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O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P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Q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R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S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T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U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39" s="156" t="n">
        <x:v>2</x:v>
      </x:c>
      <x:c r="W39" s="156" t="n">
        <x:v>2</x:v>
      </x:c>
      <x:c r="X39" s="156" t="n">
        <x:v>2</x:v>
      </x:c>
      <x:c r="Y39" s="156" t="n">
        <x:v>2</x:v>
      </x:c>
      <x:c r="Z39" s="152" t="n">
        <x:v>3</x:v>
      </x:c>
      <x:c r="AA39" s="162" t="n">
        <x:v>1</x:v>
      </x:c>
      <x:c r="AB39" s="162" t="n">
        <x:v>1</x:v>
      </x:c>
      <x:c r="AC39" s="162" t="n">
        <x:v>1</x:v>
      </x:c>
      <x:c r="AD39" s="276" t="n">
        <x:v>1</x:v>
      </x:c>
      <x:c r="AE39" s="276" t="n">
        <x:v>1</x:v>
      </x:c>
      <x:c r="AF39" s="276" t="n">
        <x:v>1</x:v>
      </x:c>
      <x:c r="AG39" s="276" t="n">
        <x:v>1</x:v>
      </x:c>
      <x:c r="AH39" s="276" t="n">
        <x:v>1</x:v>
      </x:c>
      <x:c r="AI39" s="276" t="n">
        <x:v>1</x:v>
      </x:c>
      <x:c r="AJ39" s="276" t="n">
        <x:v>1</x:v>
      </x:c>
      <x:c r="AK39" s="276" t="n">
        <x:v>1</x:v>
      </x:c>
      <x:c r="AL39" s="276" t="n">
        <x:v>1</x:v>
      </x:c>
      <x:c r="AM39" s="276" t="n">
        <x:v>1</x:v>
      </x:c>
      <x:c r="AN39" s="276" t="n">
        <x:v>1</x:v>
      </x:c>
      <x:c r="AO39" s="276" t="n">
        <x:v>1</x:v>
      </x:c>
      <x:c r="AP39" s="276" t="n">
        <x:v>1</x:v>
      </x:c>
      <x:c r="AQ39" s="276" t="n">
        <x:v>1</x:v>
      </x:c>
      <x:c r="AR39" s="162" t="n">
        <x:v>1</x:v>
      </x:c>
      <x:c r="AS39" s="162" t="n">
        <x:v>1</x:v>
      </x:c>
      <x:c r="AT39" s="286" t="n">
        <x:v>1</x:v>
      </x:c>
      <x:c r="AU39" s="287" t="n">
        <x:v>1</x:v>
      </x:c>
      <x:c r="AV39" s="287" t="n">
        <x:v>1</x:v>
      </x:c>
      <x:c r="AW39" s="287" t="n">
        <x:v>1</x:v>
      </x:c>
      <x:c r="AX39" s="287" t="n">
        <x:v>1</x:v>
      </x:c>
      <x:c r="AY39" s="287" t="n">
        <x:v>1</x:v>
      </x:c>
      <x:c r="AZ39" s="288" t="n">
        <x:v>1</x:v>
      </x:c>
      <x:c r="BA39" s="162" t="n">
        <x:v>1</x:v>
      </x:c>
      <x:c r="BB39" s="286" t="n">
        <x:v>1</x:v>
      </x:c>
      <x:c r="BC39" s="287" t="n">
        <x:v>1</x:v>
      </x:c>
      <x:c r="BD39" s="287" t="n">
        <x:v>1</x:v>
      </x:c>
      <x:c r="BE39" s="287" t="n">
        <x:v>1</x:v>
      </x:c>
      <x:c r="BF39" s="287" t="n">
        <x:v>1</x:v>
      </x:c>
      <x:c r="BG39" s="287" t="n">
        <x:v>1</x:v>
      </x:c>
      <x:c r="BH39" s="288" t="n">
        <x:v>1</x:v>
      </x:c>
      <x:c r="BI39" s="162" t="n">
        <x:v>1</x:v>
      </x:c>
      <x:c r="BJ39" s="286" t="n">
        <x:v>1</x:v>
      </x:c>
      <x:c r="BK39" s="287" t="n">
        <x:v>1</x:v>
      </x:c>
      <x:c r="BL39" s="287" t="n">
        <x:v>1</x:v>
      </x:c>
      <x:c r="BM39" s="287" t="n">
        <x:v>1</x:v>
      </x:c>
      <x:c r="BN39" s="287" t="n">
        <x:v>1</x:v>
      </x:c>
      <x:c r="BO39" s="287" t="n">
        <x:v>1</x:v>
      </x:c>
      <x:c r="BP39" s="288" t="n">
        <x:v>1</x:v>
      </x:c>
      <x:c r="BQ39" s="162" t="n">
        <x:v>1</x:v>
      </x:c>
      <x:c r="BR39" s="286" t="n">
        <x:v>1</x:v>
      </x:c>
      <x:c r="BS39" s="287" t="n">
        <x:v>1</x:v>
      </x:c>
      <x:c r="BT39" s="287" t="n">
        <x:v>1</x:v>
      </x:c>
      <x:c r="BU39" s="287" t="n">
        <x:v>1</x:v>
      </x:c>
      <x:c r="BV39" s="287" t="n">
        <x:v>1</x:v>
      </x:c>
      <x:c r="BW39" s="287" t="n">
        <x:v>1</x:v>
      </x:c>
      <x:c r="BX39" s="288" t="n">
        <x:v>1</x:v>
      </x:c>
      <x:c r="BY39" s="162" t="n">
        <x:v>1</x:v>
      </x:c>
      <x:c r="BZ39" s="286" t="n">
        <x:v>1</x:v>
      </x:c>
      <x:c r="CA39" s="287" t="n">
        <x:v>1</x:v>
      </x:c>
      <x:c r="CB39" s="287" t="n">
        <x:v>1</x:v>
      </x:c>
      <x:c r="CC39" s="287" t="n">
        <x:v>1</x:v>
      </x:c>
      <x:c r="CD39" s="287" t="n">
        <x:v>1</x:v>
      </x:c>
      <x:c r="CE39" s="287" t="n">
        <x:v>1</x:v>
      </x:c>
      <x:c r="CF39" s="288" t="n">
        <x:v>1</x:v>
      </x:c>
      <x:c r="CG39" s="162" t="n">
        <x:v>1</x:v>
      </x:c>
      <x:c r="CH39" s="286" t="n">
        <x:v>1</x:v>
      </x:c>
      <x:c r="CI39" s="287" t="n">
        <x:v>1</x:v>
      </x:c>
      <x:c r="CJ39" s="287" t="n">
        <x:v>1</x:v>
      </x:c>
      <x:c r="CK39" s="287" t="n">
        <x:v>1</x:v>
      </x:c>
      <x:c r="CL39" s="287" t="n">
        <x:v>1</x:v>
      </x:c>
      <x:c r="CM39" s="287" t="n">
        <x:v>1</x:v>
      </x:c>
      <x:c r="CN39" s="288" t="n">
        <x:v>1</x:v>
      </x:c>
      <x:c r="CO39" s="162" t="n">
        <x:v>1</x:v>
      </x:c>
      <x:c r="CP39" s="162" t="n">
        <x:v>1</x:v>
      </x:c>
      <x:c r="CQ39" s="162" t="n">
        <x:v>1</x:v>
      </x:c>
      <x:c r="CR39" s="162" t="n">
        <x:v>1</x:v>
      </x:c>
      <x:c r="CS39" s="162" t="n">
        <x:v>1</x:v>
      </x:c>
      <x:c r="CT39" s="162" t="n">
        <x:v>1</x:v>
      </x:c>
      <x:c r="CU39" s="162" t="n">
        <x:v>1</x:v>
      </x:c>
      <x:c r="CV39" s="162" t="n">
        <x:v>1</x:v>
      </x:c>
      <x:c r="CW39" s="162" t="n">
        <x:v>1</x:v>
      </x:c>
      <x:c r="CX39" s="162" t="n">
        <x:v>1</x:v>
      </x:c>
      <x:c r="CY39" s="162" t="n">
        <x:v>1</x:v>
      </x:c>
      <x:c r="CZ39" s="162" t="n">
        <x:v>1</x:v>
      </x:c>
      <x:c r="DA39" s="162" t="n">
        <x:v>1</x:v>
      </x:c>
      <x:c r="DB39" s="162" t="n">
        <x:v>1</x:v>
      </x:c>
      <x:c r="DC39" s="162" t="n">
        <x:v>1</x:v>
      </x:c>
      <x:c r="DD39" s="154" t="n">
        <x:v>4</x:v>
      </x:c>
      <x:c r="DE39" s="156" t="n">
        <x:v>2</x:v>
      </x:c>
      <x:c r="DF39" s="156" t="n">
        <x:v>2</x:v>
      </x:c>
      <x:c r="DG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39" s="156" t="n">
        <x:v>2</x:v>
      </x:c>
      <x:c r="DI3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39" s="156" t="n">
        <x:v>2</x:v>
      </x:c>
      <x:c r="DK39" s="156" t="n">
        <x:v>2</x:v>
      </x:c>
      <x:c r="DL39" s="154" t="n">
        <x:v>4</x:v>
      </x:c>
      <x:c r="DM39" s="150" t="n">
        <x:v>0</x:v>
      </x:c>
      <x:c r="DN39" s="160" t="n">
        <x:v>7</x:v>
      </x:c>
      <x:c r="DO39" s="150" t="n">
        <x:v>0</x:v>
      </x:c>
      <x:c r="DP39" s="160" t="n">
        <x:v>7</x:v>
      </x:c>
      <x:c r="DQ39" s="150" t="n">
        <x:v>0</x:v>
      </x:c>
      <x:c r="DR39" s="5"/>
      <x:c r="DS39" s="362"/>
      <x:c r="DT39" s="362"/>
      <x:c r="DU39" s="362"/>
      <x:c r="DV39" s="314"/>
      <x:c r="DW39" s="364"/>
      <x:c r="DX39" s="364"/>
      <x:c r="DY39" s="364"/>
      <x:c r="DZ39" s="364"/>
      <x:c r="EA39" s="364"/>
      <x:c r="EB39" s="364"/>
      <x:c r="EC39" s="364"/>
      <x:c r="ED39" s="364"/>
      <x:c r="EE39" s="364"/>
      <x:c r="EF39" s="364"/>
      <x:c r="EG39" s="314"/>
      <x:c r="EH39" s="368"/>
      <x:c r="EI39" s="368"/>
      <x:c r="EJ39" s="368"/>
      <x:c r="EK39" s="368"/>
      <x:c r="EL39" s="368"/>
      <x:c r="EM39" s="368"/>
      <x:c r="EN39" s="368"/>
      <x:c r="EO39" s="368"/>
      <x:c r="EP39" s="314"/>
      <x:c r="EQ39" s="367"/>
      <x:c r="ER39" s="367"/>
      <x:c r="ES39" s="367"/>
      <x:c r="ET39" s="367"/>
      <x:c r="EU39" s="367"/>
      <x:c r="EV39" s="5"/>
    </x:row>
    <x:row r="40" ht="7.5" customHeight="1">
      <x:c r="A40" s="5"/>
      <x:c r="B40" s="150" t="n">
        <x:v>0</x:v>
      </x:c>
      <x:c r="C40" s="150" t="n">
        <x:v>0</x:v>
      </x:c>
      <x:c r="D40" s="154" t="n">
        <x:v>4</x:v>
      </x:c>
      <x:c r="E40" s="156" t="n">
        <x:v>2</x:v>
      </x:c>
      <x:c r="F40" s="156" t="n">
        <x:v>2</x:v>
      </x:c>
      <x:c r="G4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0" s="180" t="n">
        <x:v>2</x:v>
      </x:c>
      <x:c r="I4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0" s="156" t="n">
        <x:v>2</x:v>
      </x:c>
      <x:c r="K40" s="156" t="n">
        <x:v>2</x:v>
      </x:c>
      <x:c r="L40" s="156" t="n">
        <x:v>2</x:v>
      </x:c>
      <x:c r="M40" s="156" t="n">
        <x:v>2</x:v>
      </x:c>
      <x:c r="N40" s="156" t="n">
        <x:v>2</x:v>
      </x:c>
      <x:c r="O40" s="156" t="n">
        <x:v>2</x:v>
      </x:c>
      <x:c r="P40" s="156" t="n">
        <x:v>2</x:v>
      </x:c>
      <x:c r="Q40" s="156" t="n">
        <x:v>2</x:v>
      </x:c>
      <x:c r="R40" s="156" t="n">
        <x:v>2</x:v>
      </x:c>
      <x:c r="S40" s="156" t="n">
        <x:v>2</x:v>
      </x:c>
      <x:c r="T40" s="156" t="n">
        <x:v>2</x:v>
      </x:c>
      <x:c r="U40" s="156" t="n">
        <x:v>2</x:v>
      </x:c>
      <x:c r="V40" s="156" t="n">
        <x:v>2</x:v>
      </x:c>
      <x:c r="W40" s="156" t="n">
        <x:v>2</x:v>
      </x:c>
      <x:c r="X40" s="156" t="n">
        <x:v>2</x:v>
      </x:c>
      <x:c r="Y40" s="156" t="n">
        <x:v>2</x:v>
      </x:c>
      <x:c r="Z40" s="152" t="n">
        <x:v>3</x:v>
      </x:c>
      <x:c r="AA40" s="162" t="n">
        <x:v>1</x:v>
      </x:c>
      <x:c r="AB40" s="162" t="n">
        <x:v>1</x:v>
      </x:c>
      <x:c r="AC40" s="162" t="n">
        <x:v>1</x:v>
      </x:c>
      <x:c r="AD40" s="162" t="n">
        <x:v>1</x:v>
      </x:c>
      <x:c r="AE40" s="162" t="n">
        <x:v>1</x:v>
      </x:c>
      <x:c r="AF40" s="162" t="n">
        <x:v>1</x:v>
      </x:c>
      <x:c r="AG40" s="162" t="n">
        <x:v>1</x:v>
      </x:c>
      <x:c r="AH40" s="162" t="n">
        <x:v>1</x:v>
      </x:c>
      <x:c r="AI40" s="162" t="n">
        <x:v>1</x:v>
      </x:c>
      <x:c r="AJ40" s="162" t="n">
        <x:v>1</x:v>
      </x:c>
      <x:c r="AK40" s="162" t="n">
        <x:v>1</x:v>
      </x:c>
      <x:c r="AL40" s="162" t="n">
        <x:v>1</x:v>
      </x:c>
      <x:c r="AM40" s="162" t="n">
        <x:v>1</x:v>
      </x:c>
      <x:c r="AN40" s="162" t="n">
        <x:v>1</x:v>
      </x:c>
      <x:c r="AO40" s="162" t="n">
        <x:v>1</x:v>
      </x:c>
      <x:c r="AP40" s="162" t="n">
        <x:v>1</x:v>
      </x:c>
      <x:c r="AQ40" s="162" t="n">
        <x:v>1</x:v>
      </x:c>
      <x:c r="AR40" s="162" t="n">
        <x:v>1</x:v>
      </x:c>
      <x:c r="AS40" s="162" t="n">
        <x:v>1</x:v>
      </x:c>
      <x:c r="AT40" s="289" t="n">
        <x:v>1</x:v>
      </x:c>
      <x:c r="AU40" s="162" t="n">
        <x:v>1</x:v>
      </x:c>
      <x:c r="AV40" s="162" t="n">
        <x:v>1</x:v>
      </x:c>
      <x:c r="AW40" s="162" t="n">
        <x:v>1</x:v>
      </x:c>
      <x:c r="AX40" s="162" t="n">
        <x:v>1</x:v>
      </x:c>
      <x:c r="AY40" s="162" t="n">
        <x:v>1</x:v>
      </x:c>
      <x:c r="AZ40" s="290" t="n">
        <x:v>1</x:v>
      </x:c>
      <x:c r="BA40" s="162" t="n">
        <x:v>1</x:v>
      </x:c>
      <x:c r="BB40" s="289" t="n">
        <x:v>1</x:v>
      </x:c>
      <x:c r="BC40" s="162" t="n">
        <x:v>1</x:v>
      </x:c>
      <x:c r="BD40" s="162" t="n">
        <x:v>1</x:v>
      </x:c>
      <x:c r="BE40" s="162" t="n">
        <x:v>1</x:v>
      </x:c>
      <x:c r="BF40" s="162" t="n">
        <x:v>1</x:v>
      </x:c>
      <x:c r="BG40" s="162" t="n">
        <x:v>1</x:v>
      </x:c>
      <x:c r="BH40" s="290" t="n">
        <x:v>1</x:v>
      </x:c>
      <x:c r="BI40" s="162" t="n">
        <x:v>1</x:v>
      </x:c>
      <x:c r="BJ40" s="289" t="n">
        <x:v>1</x:v>
      </x:c>
      <x:c r="BK40" s="162" t="n">
        <x:v>1</x:v>
      </x:c>
      <x:c r="BL40" s="162" t="n">
        <x:v>1</x:v>
      </x:c>
      <x:c r="BM40" s="162" t="n">
        <x:v>1</x:v>
      </x:c>
      <x:c r="BN40" s="162" t="n">
        <x:v>1</x:v>
      </x:c>
      <x:c r="BO40" s="162" t="n">
        <x:v>1</x:v>
      </x:c>
      <x:c r="BP40" s="290" t="n">
        <x:v>1</x:v>
      </x:c>
      <x:c r="BQ40" s="162" t="n">
        <x:v>1</x:v>
      </x:c>
      <x:c r="BR40" s="289" t="n">
        <x:v>1</x:v>
      </x:c>
      <x:c r="BS40" s="162" t="n">
        <x:v>1</x:v>
      </x:c>
      <x:c r="BT40" s="162" t="n">
        <x:v>1</x:v>
      </x:c>
      <x:c r="BU40" s="162" t="n">
        <x:v>1</x:v>
      </x:c>
      <x:c r="BV40" s="162" t="n">
        <x:v>1</x:v>
      </x:c>
      <x:c r="BW40" s="162" t="n">
        <x:v>1</x:v>
      </x:c>
      <x:c r="BX40" s="290" t="n">
        <x:v>1</x:v>
      </x:c>
      <x:c r="BY40" s="162" t="n">
        <x:v>1</x:v>
      </x:c>
      <x:c r="BZ40" s="289" t="n">
        <x:v>1</x:v>
      </x:c>
      <x:c r="CA40" s="162" t="n">
        <x:v>1</x:v>
      </x:c>
      <x:c r="CB40" s="162" t="n">
        <x:v>1</x:v>
      </x:c>
      <x:c r="CC40" s="162" t="n">
        <x:v>1</x:v>
      </x:c>
      <x:c r="CD40" s="162" t="n">
        <x:v>1</x:v>
      </x:c>
      <x:c r="CE40" s="162" t="n">
        <x:v>1</x:v>
      </x:c>
      <x:c r="CF40" s="290" t="n">
        <x:v>1</x:v>
      </x:c>
      <x:c r="CG40" s="162" t="n">
        <x:v>1</x:v>
      </x:c>
      <x:c r="CH40" s="289" t="n">
        <x:v>1</x:v>
      </x:c>
      <x:c r="CI40" s="162" t="n">
        <x:v>1</x:v>
      </x:c>
      <x:c r="CJ40" s="162" t="n">
        <x:v>1</x:v>
      </x:c>
      <x:c r="CK40" s="162" t="n">
        <x:v>1</x:v>
      </x:c>
      <x:c r="CL40" s="162" t="n">
        <x:v>1</x:v>
      </x:c>
      <x:c r="CM40" s="162" t="n">
        <x:v>1</x:v>
      </x:c>
      <x:c r="CN40" s="290" t="n">
        <x:v>1</x:v>
      </x:c>
      <x:c r="CO40" s="162" t="n">
        <x:v>1</x:v>
      </x:c>
      <x:c r="CP40" s="162" t="n">
        <x:v>1</x:v>
      </x:c>
      <x:c r="CQ40" s="162" t="n">
        <x:v>1</x:v>
      </x:c>
      <x:c r="CR40" s="162" t="n">
        <x:v>1</x:v>
      </x:c>
      <x:c r="CS40" s="162" t="n">
        <x:v>1</x:v>
      </x:c>
      <x:c r="CT40" s="162" t="n">
        <x:v>1</x:v>
      </x:c>
      <x:c r="CU40" s="162" t="n">
        <x:v>1</x:v>
      </x:c>
      <x:c r="CV40" s="162" t="n">
        <x:v>1</x:v>
      </x:c>
      <x:c r="CW40" s="162" t="n">
        <x:v>1</x:v>
      </x:c>
      <x:c r="CX40" s="162" t="n">
        <x:v>1</x:v>
      </x:c>
      <x:c r="CY40" s="162" t="n">
        <x:v>1</x:v>
      </x:c>
      <x:c r="CZ40" s="162" t="n">
        <x:v>1</x:v>
      </x:c>
      <x:c r="DA40" s="162" t="n">
        <x:v>1</x:v>
      </x:c>
      <x:c r="DB40" s="162" t="n">
        <x:v>1</x:v>
      </x:c>
      <x:c r="DC40" s="162" t="n">
        <x:v>1</x:v>
      </x:c>
      <x:c r="DD40" s="154" t="n">
        <x:v>4</x:v>
      </x:c>
      <x:c r="DE40" s="156" t="n">
        <x:v>2</x:v>
      </x:c>
      <x:c r="DF40" s="156" t="n">
        <x:v>2</x:v>
      </x:c>
      <x:c r="DG4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0" s="156" t="n">
        <x:v>2</x:v>
      </x:c>
      <x:c r="DI4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0" s="156" t="n">
        <x:v>2</x:v>
      </x:c>
      <x:c r="DK40" s="156" t="n">
        <x:v>2</x:v>
      </x:c>
      <x:c r="DL40" s="154" t="n">
        <x:v>4</x:v>
      </x:c>
      <x:c r="DM40" s="150" t="n">
        <x:v>0</x:v>
      </x:c>
      <x:c r="DN40" s="150" t="n">
        <x:v>0</x:v>
      </x:c>
      <x:c r="DO40" s="150" t="n">
        <x:v>0</x:v>
      </x:c>
      <x:c r="DP40" s="150" t="n">
        <x:v>0</x:v>
      </x:c>
      <x:c r="DQ40" s="150" t="n">
        <x:v>0</x:v>
      </x:c>
      <x:c r="DR40" s="5"/>
      <x:c r="DS40" s="362" t="n">
        <x:v>3</x:v>
      </x:c>
      <x:c r="DT40" s="362"/>
      <x:c r="DU40" s="362"/>
      <x:c r="DV40" s="314"/>
      <x:c r="DW40" s="364" t="str">
        <x:f>INDEX(Live!$B$6:$B$11,MATCH(3,Live!$S$6:$S$11,0))</x:f>
        <x:v>紫电</x:v>
      </x:c>
      <x:c r="DX40" s="364"/>
      <x:c r="DY40" s="364"/>
      <x:c r="DZ40" s="364"/>
      <x:c r="EA40" s="364"/>
      <x:c r="EB40" s="364"/>
      <x:c r="EC40" s="364"/>
      <x:c r="ED40" s="364"/>
      <x:c r="EE40" s="364"/>
      <x:c r="EF40" s="364"/>
      <x:c r="EG40" s="314"/>
      <x:c r="EH40" s="368" t="str">
        <x:f>IF(INDEX(Live!$P$6:$P$11,MATCH(3,Live!$S$6:$S$11,0))="FINISHED",TEXT(INDEX(Live!$Q$6:$Q$11,MATCH(3,Live!$S$6:$S$11,0))*ReadMe!$C$12,"0.00")&amp;"s",IF(3=1,"LEADER",TEXT(INDEX(Live!$T$6:$T$11,MATCH(3,Live!$S$6:$S$11,0)),"+0.0")&amp;"m"))</x:f>
        <x:v>+104.1m</x:v>
      </x:c>
      <x:c r="EI40" s="368"/>
      <x:c r="EJ40" s="368"/>
      <x:c r="EK40" s="368"/>
      <x:c r="EL40" s="368"/>
      <x:c r="EM40" s="368"/>
      <x:c r="EN40" s="368"/>
      <x:c r="EO40" s="368"/>
      <x:c r="EP40" s="314"/>
      <x:c r="EQ40" s="367" t="str">
        <x:f>INDEX(Live!$F$6:$F$11,MATCH(3,Live!$S$6:$S$11,0))&amp;"/"&amp;ReadMe!$C$8</x:f>
        <x:v>2/3</x:v>
      </x:c>
      <x:c r="ER40" s="367"/>
      <x:c r="ES40" s="367"/>
      <x:c r="ET40" s="367"/>
      <x:c r="EU40" s="367"/>
      <x:c r="EV40" s="5"/>
    </x:row>
    <x:row r="41" ht="7.5" customHeight="1">
      <x:c r="A41" s="5"/>
      <x:c r="B41" s="150" t="n">
        <x:v>0</x:v>
      </x:c>
      <x:c r="C41" s="150" t="n">
        <x:v>0</x:v>
      </x:c>
      <x:c r="D41" s="152" t="n">
        <x:v>3</x:v>
      </x:c>
      <x:c r="E41" s="156" t="n">
        <x:v>2</x:v>
      </x:c>
      <x:c r="F41" s="156" t="n">
        <x:v>2</x:v>
      </x:c>
      <x:c r="G4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1" s="180" t="n">
        <x:v>2</x:v>
      </x:c>
      <x:c r="I4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1" s="184" t="n">
        <x:v>2</x:v>
      </x:c>
      <x:c r="K41" s="156" t="n">
        <x:v>2</x:v>
      </x:c>
      <x:c r="L41" s="156" t="n">
        <x:v>2</x:v>
      </x:c>
      <x:c r="M41" s="156" t="n">
        <x:v>2</x:v>
      </x:c>
      <x:c r="N41" s="156" t="n">
        <x:v>2</x:v>
      </x:c>
      <x:c r="O41" s="156" t="n">
        <x:v>2</x:v>
      </x:c>
      <x:c r="P41" s="156" t="n">
        <x:v>2</x:v>
      </x:c>
      <x:c r="Q41" s="156" t="n">
        <x:v>2</x:v>
      </x:c>
      <x:c r="R41" s="156" t="n">
        <x:v>2</x:v>
      </x:c>
      <x:c r="S41" s="156" t="n">
        <x:v>2</x:v>
      </x:c>
      <x:c r="T41" s="156" t="n">
        <x:v>2</x:v>
      </x:c>
      <x:c r="U41" s="156" t="n">
        <x:v>2</x:v>
      </x:c>
      <x:c r="V41" s="156" t="n">
        <x:v>2</x:v>
      </x:c>
      <x:c r="W41" s="156" t="n">
        <x:v>2</x:v>
      </x:c>
      <x:c r="X41" s="156" t="n">
        <x:v>2</x:v>
      </x:c>
      <x:c r="Y41" s="156" t="n">
        <x:v>2</x:v>
      </x:c>
      <x:c r="Z41" s="154" t="n">
        <x:v>4</x:v>
      </x:c>
      <x:c r="AA41" s="162" t="n">
        <x:v>1</x:v>
      </x:c>
      <x:c r="AB41" s="162" t="n">
        <x:v>1</x:v>
      </x:c>
      <x:c r="AC41" s="162" t="n">
        <x:v>1</x:v>
      </x:c>
      <x:c r="AD41" s="282" t="str">
        <x:v>完赛赛车
进入右侧停放区</x:v>
      </x:c>
      <x:c r="AE41" s="282" t="n">
        <x:v>1</x:v>
      </x:c>
      <x:c r="AF41" s="282" t="n">
        <x:v>1</x:v>
      </x:c>
      <x:c r="AG41" s="282" t="n">
        <x:v>1</x:v>
      </x:c>
      <x:c r="AH41" s="282" t="n">
        <x:v>1</x:v>
      </x:c>
      <x:c r="AI41" s="282" t="n">
        <x:v>1</x:v>
      </x:c>
      <x:c r="AJ41" s="282" t="n">
        <x:v>1</x:v>
      </x:c>
      <x:c r="AK41" s="282" t="n">
        <x:v>1</x:v>
      </x:c>
      <x:c r="AL41" s="282" t="n">
        <x:v>1</x:v>
      </x:c>
      <x:c r="AM41" s="282" t="n">
        <x:v>1</x:v>
      </x:c>
      <x:c r="AN41" s="282" t="n">
        <x:v>1</x:v>
      </x:c>
      <x:c r="AO41" s="282" t="n">
        <x:v>1</x:v>
      </x:c>
      <x:c r="AP41" s="282" t="n">
        <x:v>1</x:v>
      </x:c>
      <x:c r="AQ41" s="282" t="n">
        <x:v>1</x:v>
      </x:c>
      <x:c r="AR41" s="162" t="n">
        <x:v>1</x:v>
      </x:c>
      <x:c r="AS41" s="162" t="n">
        <x:v>1</x:v>
      </x:c>
      <x:c r="AT41" s="289" t="n">
        <x:v>1</x:v>
      </x:c>
      <x:c r="AU41" s="162" t="n">
        <x:v>1</x:v>
      </x:c>
      <x:c r="AV41" s="162" t="n">
        <x:v>1</x:v>
      </x:c>
      <x:c r="AW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X41" s="162" t="n">
        <x:v>1</x:v>
      </x:c>
      <x:c r="AY41" s="162" t="n">
        <x:v>1</x:v>
      </x:c>
      <x:c r="AZ41" s="290" t="n">
        <x:v>1</x:v>
      </x:c>
      <x:c r="BA41" s="162" t="n">
        <x:v>1</x:v>
      </x:c>
      <x:c r="BB41" s="289" t="n">
        <x:v>1</x:v>
      </x:c>
      <x:c r="BC41" s="162" t="n">
        <x:v>1</x:v>
      </x:c>
      <x:c r="BD41" s="162" t="n">
        <x:v>1</x:v>
      </x:c>
      <x:c r="BE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F41" s="162" t="n">
        <x:v>1</x:v>
      </x:c>
      <x:c r="BG41" s="162" t="n">
        <x:v>1</x:v>
      </x:c>
      <x:c r="BH41" s="290" t="n">
        <x:v>1</x:v>
      </x:c>
      <x:c r="BI41" s="162" t="n">
        <x:v>1</x:v>
      </x:c>
      <x:c r="BJ41" s="289" t="n">
        <x:v>1</x:v>
      </x:c>
      <x:c r="BK41" s="162" t="n">
        <x:v>1</x:v>
      </x:c>
      <x:c r="BL41" s="162" t="n">
        <x:v>1</x:v>
      </x:c>
      <x:c r="BM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N41" s="162" t="n">
        <x:v>1</x:v>
      </x:c>
      <x:c r="BO41" s="162" t="n">
        <x:v>1</x:v>
      </x:c>
      <x:c r="BP41" s="290" t="n">
        <x:v>1</x:v>
      </x:c>
      <x:c r="BQ41" s="162" t="n">
        <x:v>1</x:v>
      </x:c>
      <x:c r="BR41" s="289" t="n">
        <x:v>1</x:v>
      </x:c>
      <x:c r="BS41" s="162" t="n">
        <x:v>1</x:v>
      </x:c>
      <x:c r="BT41" s="162" t="n">
        <x:v>1</x:v>
      </x:c>
      <x:c r="BU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V41" s="162" t="n">
        <x:v>1</x:v>
      </x:c>
      <x:c r="BW41" s="162" t="n">
        <x:v>1</x:v>
      </x:c>
      <x:c r="BX41" s="290" t="n">
        <x:v>1</x:v>
      </x:c>
      <x:c r="BY41" s="162" t="n">
        <x:v>1</x:v>
      </x:c>
      <x:c r="BZ41" s="289" t="n">
        <x:v>1</x:v>
      </x:c>
      <x:c r="CA41" s="162" t="n">
        <x:v>1</x:v>
      </x:c>
      <x:c r="CB41" s="162" t="n">
        <x:v>1</x:v>
      </x:c>
      <x:c r="CC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D41" s="162" t="n">
        <x:v>1</x:v>
      </x:c>
      <x:c r="CE41" s="162" t="n">
        <x:v>1</x:v>
      </x:c>
      <x:c r="CF41" s="290" t="n">
        <x:v>1</x:v>
      </x:c>
      <x:c r="CG41" s="162" t="n">
        <x:v>1</x:v>
      </x:c>
      <x:c r="CH41" s="289" t="n">
        <x:v>1</x:v>
      </x:c>
      <x:c r="CI41" s="162" t="n">
        <x:v>1</x:v>
      </x:c>
      <x:c r="CJ41" s="162" t="n">
        <x:v>1</x:v>
      </x:c>
      <x:c r="CK41" s="422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L41" s="162" t="n">
        <x:v>1</x:v>
      </x:c>
      <x:c r="CM41" s="162" t="n">
        <x:v>1</x:v>
      </x:c>
      <x:c r="CN41" s="290" t="n">
        <x:v>1</x:v>
      </x:c>
      <x:c r="CO41" s="162" t="n">
        <x:v>1</x:v>
      </x:c>
      <x:c r="CP41" s="162" t="n">
        <x:v>1</x:v>
      </x:c>
      <x:c r="CQ41" s="162" t="n">
        <x:v>1</x:v>
      </x:c>
      <x:c r="CR41" s="162" t="n">
        <x:v>1</x:v>
      </x:c>
      <x:c r="CS41" s="162" t="n">
        <x:v>1</x:v>
      </x:c>
      <x:c r="CT41" s="162" t="n">
        <x:v>1</x:v>
      </x:c>
      <x:c r="CU41" s="162" t="n">
        <x:v>1</x:v>
      </x:c>
      <x:c r="CV41" s="162" t="n">
        <x:v>1</x:v>
      </x:c>
      <x:c r="CW41" s="162" t="n">
        <x:v>1</x:v>
      </x:c>
      <x:c r="CX41" s="162" t="n">
        <x:v>1</x:v>
      </x:c>
      <x:c r="CY41" s="162" t="n">
        <x:v>1</x:v>
      </x:c>
      <x:c r="CZ41" s="162" t="n">
        <x:v>1</x:v>
      </x:c>
      <x:c r="DA41" s="162" t="n">
        <x:v>1</x:v>
      </x:c>
      <x:c r="DB41" s="162" t="n">
        <x:v>1</x:v>
      </x:c>
      <x:c r="DC41" s="162" t="n">
        <x:v>1</x:v>
      </x:c>
      <x:c r="DD41" s="152" t="n">
        <x:v>3</x:v>
      </x:c>
      <x:c r="DE41" s="156" t="n">
        <x:v>2</x:v>
      </x:c>
      <x:c r="DF41" s="156" t="n">
        <x:v>2</x:v>
      </x:c>
      <x:c r="DG4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1" s="156" t="n">
        <x:v>2</x:v>
      </x:c>
      <x:c r="DI4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1" s="156" t="n">
        <x:v>2</x:v>
      </x:c>
      <x:c r="DK41" s="156" t="n">
        <x:v>2</x:v>
      </x:c>
      <x:c r="DL41" s="152" t="n">
        <x:v>3</x:v>
      </x:c>
      <x:c r="DM41" s="150" t="n">
        <x:v>0</x:v>
      </x:c>
      <x:c r="DN41" s="160" t="n">
        <x:v>7</x:v>
      </x:c>
      <x:c r="DO41" s="150" t="n">
        <x:v>0</x:v>
      </x:c>
      <x:c r="DP41" s="160" t="n">
        <x:v>7</x:v>
      </x:c>
      <x:c r="DQ41" s="150" t="n">
        <x:v>0</x:v>
      </x:c>
      <x:c r="DR41" s="5"/>
      <x:c r="DS41" s="362"/>
      <x:c r="DT41" s="362"/>
      <x:c r="DU41" s="362"/>
      <x:c r="DV41" s="314"/>
      <x:c r="DW41" s="364"/>
      <x:c r="DX41" s="364"/>
      <x:c r="DY41" s="364"/>
      <x:c r="DZ41" s="364"/>
      <x:c r="EA41" s="364"/>
      <x:c r="EB41" s="364"/>
      <x:c r="EC41" s="364"/>
      <x:c r="ED41" s="364"/>
      <x:c r="EE41" s="364"/>
      <x:c r="EF41" s="364"/>
      <x:c r="EG41" s="314"/>
      <x:c r="EH41" s="368"/>
      <x:c r="EI41" s="368"/>
      <x:c r="EJ41" s="368"/>
      <x:c r="EK41" s="368"/>
      <x:c r="EL41" s="368"/>
      <x:c r="EM41" s="368"/>
      <x:c r="EN41" s="368"/>
      <x:c r="EO41" s="368"/>
      <x:c r="EP41" s="314"/>
      <x:c r="EQ41" s="367"/>
      <x:c r="ER41" s="367"/>
      <x:c r="ES41" s="367"/>
      <x:c r="ET41" s="367"/>
      <x:c r="EU41" s="367"/>
      <x:c r="EV41" s="5"/>
    </x:row>
    <x:row r="42" ht="7.5" customHeight="1">
      <x:c r="A42" s="5"/>
      <x:c r="B42" s="150" t="n">
        <x:v>0</x:v>
      </x:c>
      <x:c r="C42" s="150" t="n">
        <x:v>0</x:v>
      </x:c>
      <x:c r="D42" s="152" t="n">
        <x:v>3</x:v>
      </x:c>
      <x:c r="E42" s="156" t="n">
        <x:v>2</x:v>
      </x:c>
      <x:c r="F42" s="156" t="n">
        <x:v>2</x:v>
      </x:c>
      <x:c r="G4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2" s="156" t="n">
        <x:v>2</x:v>
      </x:c>
      <x:c r="I4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2" s="156" t="n">
        <x:v>2</x:v>
      </x:c>
      <x:c r="K42" s="156" t="n">
        <x:v>2</x:v>
      </x:c>
      <x:c r="L42" s="152" t="n">
        <x:v>3</x:v>
      </x:c>
      <x:c r="M42" s="154" t="n">
        <x:v>4</x:v>
      </x:c>
      <x:c r="N42" s="154" t="n">
        <x:v>4</x:v>
      </x:c>
      <x:c r="O42" s="152" t="n">
        <x:v>3</x:v>
      </x:c>
      <x:c r="P42" s="152" t="n">
        <x:v>3</x:v>
      </x:c>
      <x:c r="Q42" s="154" t="n">
        <x:v>4</x:v>
      </x:c>
      <x:c r="R42" s="154" t="n">
        <x:v>4</x:v>
      </x:c>
      <x:c r="S42" s="152" t="n">
        <x:v>3</x:v>
      </x:c>
      <x:c r="T42" s="152" t="n">
        <x:v>3</x:v>
      </x:c>
      <x:c r="U42" s="154" t="n">
        <x:v>4</x:v>
      </x:c>
      <x:c r="V42" s="154" t="n">
        <x:v>4</x:v>
      </x:c>
      <x:c r="W42" s="152" t="n">
        <x:v>3</x:v>
      </x:c>
      <x:c r="X42" s="152" t="n">
        <x:v>3</x:v>
      </x:c>
      <x:c r="Y42" s="154" t="n">
        <x:v>4</x:v>
      </x:c>
      <x:c r="Z42" s="154" t="n">
        <x:v>4</x:v>
      </x:c>
      <x:c r="AA42" s="162" t="n">
        <x:v>1</x:v>
      </x:c>
      <x:c r="AB42" s="162" t="n">
        <x:v>1</x:v>
      </x:c>
      <x:c r="AC42" s="162" t="n">
        <x:v>1</x:v>
      </x:c>
      <x:c r="AD42" s="282" t="n">
        <x:v>1</x:v>
      </x:c>
      <x:c r="AE42" s="282" t="n">
        <x:v>1</x:v>
      </x:c>
      <x:c r="AF42" s="282" t="n">
        <x:v>1</x:v>
      </x:c>
      <x:c r="AG42" s="282" t="n">
        <x:v>1</x:v>
      </x:c>
      <x:c r="AH42" s="282" t="n">
        <x:v>1</x:v>
      </x:c>
      <x:c r="AI42" s="282" t="n">
        <x:v>1</x:v>
      </x:c>
      <x:c r="AJ42" s="282" t="n">
        <x:v>1</x:v>
      </x:c>
      <x:c r="AK42" s="282" t="n">
        <x:v>1</x:v>
      </x:c>
      <x:c r="AL42" s="282" t="n">
        <x:v>1</x:v>
      </x:c>
      <x:c r="AM42" s="282" t="n">
        <x:v>1</x:v>
      </x:c>
      <x:c r="AN42" s="282" t="n">
        <x:v>1</x:v>
      </x:c>
      <x:c r="AO42" s="282" t="n">
        <x:v>1</x:v>
      </x:c>
      <x:c r="AP42" s="282" t="n">
        <x:v>1</x:v>
      </x:c>
      <x:c r="AQ42" s="282" t="n">
        <x:v>1</x:v>
      </x:c>
      <x:c r="AR42" s="162" t="n">
        <x:v>1</x:v>
      </x:c>
      <x:c r="AS42" s="162" t="n">
        <x:v>1</x:v>
      </x:c>
      <x:c r="AT42" s="289" t="n">
        <x:v>1</x:v>
      </x:c>
      <x:c r="AU42" s="162" t="n">
        <x:v>1</x:v>
      </x:c>
      <x:c r="AV42" s="162" t="n">
        <x:v>1</x:v>
      </x:c>
      <x:c r="AW42" s="162" t="n">
        <x:v>1</x:v>
      </x:c>
      <x:c r="AX42" s="162" t="n">
        <x:v>1</x:v>
      </x:c>
      <x:c r="AY42" s="162" t="n">
        <x:v>1</x:v>
      </x:c>
      <x:c r="AZ42" s="290" t="n">
        <x:v>1</x:v>
      </x:c>
      <x:c r="BA42" s="162" t="n">
        <x:v>1</x:v>
      </x:c>
      <x:c r="BB42" s="289" t="n">
        <x:v>1</x:v>
      </x:c>
      <x:c r="BC42" s="162" t="n">
        <x:v>1</x:v>
      </x:c>
      <x:c r="BD42" s="162" t="n">
        <x:v>1</x:v>
      </x:c>
      <x:c r="BE42" s="162" t="n">
        <x:v>1</x:v>
      </x:c>
      <x:c r="BF42" s="162" t="n">
        <x:v>1</x:v>
      </x:c>
      <x:c r="BG42" s="162" t="n">
        <x:v>1</x:v>
      </x:c>
      <x:c r="BH42" s="290" t="n">
        <x:v>1</x:v>
      </x:c>
      <x:c r="BI42" s="162" t="n">
        <x:v>1</x:v>
      </x:c>
      <x:c r="BJ42" s="289" t="n">
        <x:v>1</x:v>
      </x:c>
      <x:c r="BK42" s="162" t="n">
        <x:v>1</x:v>
      </x:c>
      <x:c r="BL42" s="162" t="n">
        <x:v>1</x:v>
      </x:c>
      <x:c r="BM42" s="162" t="n">
        <x:v>1</x:v>
      </x:c>
      <x:c r="BN42" s="162" t="n">
        <x:v>1</x:v>
      </x:c>
      <x:c r="BO42" s="162" t="n">
        <x:v>1</x:v>
      </x:c>
      <x:c r="BP42" s="290" t="n">
        <x:v>1</x:v>
      </x:c>
      <x:c r="BQ42" s="162" t="n">
        <x:v>1</x:v>
      </x:c>
      <x:c r="BR42" s="289" t="n">
        <x:v>1</x:v>
      </x:c>
      <x:c r="BS42" s="162" t="n">
        <x:v>1</x:v>
      </x:c>
      <x:c r="BT42" s="162" t="n">
        <x:v>1</x:v>
      </x:c>
      <x:c r="BU42" s="162" t="n">
        <x:v>1</x:v>
      </x:c>
      <x:c r="BV42" s="162" t="n">
        <x:v>1</x:v>
      </x:c>
      <x:c r="BW42" s="162" t="n">
        <x:v>1</x:v>
      </x:c>
      <x:c r="BX42" s="290" t="n">
        <x:v>1</x:v>
      </x:c>
      <x:c r="BY42" s="162" t="n">
        <x:v>1</x:v>
      </x:c>
      <x:c r="BZ42" s="289" t="n">
        <x:v>1</x:v>
      </x:c>
      <x:c r="CA42" s="162" t="n">
        <x:v>1</x:v>
      </x:c>
      <x:c r="CB42" s="162" t="n">
        <x:v>1</x:v>
      </x:c>
      <x:c r="CC42" s="162" t="n">
        <x:v>1</x:v>
      </x:c>
      <x:c r="CD42" s="162" t="n">
        <x:v>1</x:v>
      </x:c>
      <x:c r="CE42" s="162" t="n">
        <x:v>1</x:v>
      </x:c>
      <x:c r="CF42" s="290" t="n">
        <x:v>1</x:v>
      </x:c>
      <x:c r="CG42" s="162" t="n">
        <x:v>1</x:v>
      </x:c>
      <x:c r="CH42" s="289" t="n">
        <x:v>1</x:v>
      </x:c>
      <x:c r="CI42" s="162" t="n">
        <x:v>1</x:v>
      </x:c>
      <x:c r="CJ42" s="162" t="n">
        <x:v>1</x:v>
      </x:c>
      <x:c r="CK42" s="162" t="n">
        <x:v>1</x:v>
      </x:c>
      <x:c r="CL42" s="162" t="n">
        <x:v>1</x:v>
      </x:c>
      <x:c r="CM42" s="162" t="n">
        <x:v>1</x:v>
      </x:c>
      <x:c r="CN42" s="290" t="n">
        <x:v>1</x:v>
      </x:c>
      <x:c r="CO42" s="162" t="n">
        <x:v>1</x:v>
      </x:c>
      <x:c r="CP42" s="162" t="n">
        <x:v>1</x:v>
      </x:c>
      <x:c r="CQ42" s="162" t="n">
        <x:v>1</x:v>
      </x:c>
      <x:c r="CR42" s="162" t="n">
        <x:v>1</x:v>
      </x:c>
      <x:c r="CS42" s="162" t="n">
        <x:v>1</x:v>
      </x:c>
      <x:c r="CT42" s="162" t="n">
        <x:v>1</x:v>
      </x:c>
      <x:c r="CU42" s="162" t="n">
        <x:v>1</x:v>
      </x:c>
      <x:c r="CV42" s="162" t="n">
        <x:v>1</x:v>
      </x:c>
      <x:c r="CW42" s="162" t="n">
        <x:v>1</x:v>
      </x:c>
      <x:c r="CX42" s="162" t="n">
        <x:v>1</x:v>
      </x:c>
      <x:c r="CY42" s="162" t="n">
        <x:v>1</x:v>
      </x:c>
      <x:c r="CZ42" s="162" t="n">
        <x:v>1</x:v>
      </x:c>
      <x:c r="DA42" s="162" t="n">
        <x:v>1</x:v>
      </x:c>
      <x:c r="DB42" s="162" t="n">
        <x:v>1</x:v>
      </x:c>
      <x:c r="DC42" s="162" t="n">
        <x:v>1</x:v>
      </x:c>
      <x:c r="DD42" s="152" t="n">
        <x:v>3</x:v>
      </x:c>
      <x:c r="DE42" s="156" t="n">
        <x:v>2</x:v>
      </x:c>
      <x:c r="DF42" s="156" t="n">
        <x:v>2</x:v>
      </x:c>
      <x:c r="DG4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2" s="180" t="n">
        <x:v>2</x:v>
      </x:c>
      <x:c r="DI4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2" s="156" t="n">
        <x:v>2</x:v>
      </x:c>
      <x:c r="DK42" s="156" t="n">
        <x:v>2</x:v>
      </x:c>
      <x:c r="DL42" s="152" t="n">
        <x:v>3</x:v>
      </x:c>
      <x:c r="DM42" s="150" t="n">
        <x:v>0</x:v>
      </x:c>
      <x:c r="DN42" s="150" t="n">
        <x:v>0</x:v>
      </x:c>
      <x:c r="DO42" s="150" t="n">
        <x:v>0</x:v>
      </x:c>
      <x:c r="DP42" s="150" t="n">
        <x:v>0</x:v>
      </x:c>
      <x:c r="DQ42" s="150" t="n">
        <x:v>0</x:v>
      </x:c>
      <x:c r="DR42" s="5"/>
      <x:c r="DS42" s="362"/>
      <x:c r="DT42" s="362"/>
      <x:c r="DU42" s="362"/>
      <x:c r="DV42" s="314"/>
      <x:c r="DW42" s="364"/>
      <x:c r="DX42" s="364"/>
      <x:c r="DY42" s="364"/>
      <x:c r="DZ42" s="364"/>
      <x:c r="EA42" s="364"/>
      <x:c r="EB42" s="364"/>
      <x:c r="EC42" s="364"/>
      <x:c r="ED42" s="364"/>
      <x:c r="EE42" s="364"/>
      <x:c r="EF42" s="364"/>
      <x:c r="EG42" s="314"/>
      <x:c r="EH42" s="368"/>
      <x:c r="EI42" s="368"/>
      <x:c r="EJ42" s="368"/>
      <x:c r="EK42" s="368"/>
      <x:c r="EL42" s="368"/>
      <x:c r="EM42" s="368"/>
      <x:c r="EN42" s="368"/>
      <x:c r="EO42" s="368"/>
      <x:c r="EP42" s="314"/>
      <x:c r="EQ42" s="367"/>
      <x:c r="ER42" s="367"/>
      <x:c r="ES42" s="367"/>
      <x:c r="ET42" s="367"/>
      <x:c r="EU42" s="367"/>
      <x:c r="EV42" s="5"/>
    </x:row>
    <x:row r="43" ht="7.5" customHeight="1">
      <x:c r="A43" s="5"/>
      <x:c r="B43" s="150" t="n">
        <x:v>0</x:v>
      </x:c>
      <x:c r="C43" s="150" t="n">
        <x:v>0</x:v>
      </x:c>
      <x:c r="D43" s="154" t="n">
        <x:v>4</x:v>
      </x:c>
      <x:c r="E43" s="156" t="n">
        <x:v>2</x:v>
      </x:c>
      <x:c r="F43" s="156" t="n">
        <x:v>2</x:v>
      </x:c>
      <x:c r="G4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3" s="156" t="n">
        <x:v>2</x:v>
      </x:c>
      <x:c r="I4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3" s="156" t="n">
        <x:v>2</x:v>
      </x:c>
      <x:c r="K43" s="156" t="n">
        <x:v>2</x:v>
      </x:c>
      <x:c r="L43" s="154" t="n">
        <x:v>4</x:v>
      </x:c>
      <x:c r="M43" s="162" t="n">
        <x:v>1</x:v>
      </x:c>
      <x:c r="N43" s="162" t="n">
        <x:v>1</x:v>
      </x:c>
      <x:c r="O43" s="162" t="n">
        <x:v>1</x:v>
      </x:c>
      <x:c r="P43" s="162" t="n">
        <x:v>1</x:v>
      </x:c>
      <x:c r="Q43" s="162" t="n">
        <x:v>1</x:v>
      </x:c>
      <x:c r="R43" s="162" t="n">
        <x:v>1</x:v>
      </x:c>
      <x:c r="S43" s="162" t="n">
        <x:v>1</x:v>
      </x:c>
      <x:c r="T43" s="162" t="n">
        <x:v>1</x:v>
      </x:c>
      <x:c r="U43" s="162" t="n">
        <x:v>1</x:v>
      </x:c>
      <x:c r="V43" s="162" t="n">
        <x:v>1</x:v>
      </x:c>
      <x:c r="W43" s="162" t="n">
        <x:v>1</x:v>
      </x:c>
      <x:c r="X43" s="162" t="n">
        <x:v>1</x:v>
      </x:c>
      <x:c r="Y43" s="162" t="n">
        <x:v>1</x:v>
      </x:c>
      <x:c r="Z43" s="162" t="n">
        <x:v>1</x:v>
      </x:c>
      <x:c r="AA43" s="162" t="n">
        <x:v>1</x:v>
      </x:c>
      <x:c r="AB43" s="162" t="n">
        <x:v>1</x:v>
      </x:c>
      <x:c r="AC43" s="162" t="n">
        <x:v>1</x:v>
      </x:c>
      <x:c r="AD43" s="282" t="n">
        <x:v>1</x:v>
      </x:c>
      <x:c r="AE43" s="282" t="n">
        <x:v>1</x:v>
      </x:c>
      <x:c r="AF43" s="282" t="n">
        <x:v>1</x:v>
      </x:c>
      <x:c r="AG43" s="282" t="n">
        <x:v>1</x:v>
      </x:c>
      <x:c r="AH43" s="282" t="n">
        <x:v>1</x:v>
      </x:c>
      <x:c r="AI43" s="282" t="n">
        <x:v>1</x:v>
      </x:c>
      <x:c r="AJ43" s="282" t="n">
        <x:v>1</x:v>
      </x:c>
      <x:c r="AK43" s="282" t="n">
        <x:v>1</x:v>
      </x:c>
      <x:c r="AL43" s="282" t="n">
        <x:v>1</x:v>
      </x:c>
      <x:c r="AM43" s="282" t="n">
        <x:v>1</x:v>
      </x:c>
      <x:c r="AN43" s="282" t="n">
        <x:v>1</x:v>
      </x:c>
      <x:c r="AO43" s="282" t="n">
        <x:v>1</x:v>
      </x:c>
      <x:c r="AP43" s="282" t="n">
        <x:v>1</x:v>
      </x:c>
      <x:c r="AQ43" s="282" t="n">
        <x:v>1</x:v>
      </x:c>
      <x:c r="AR43" s="162" t="n">
        <x:v>1</x:v>
      </x:c>
      <x:c r="AS43" s="162" t="n">
        <x:v>1</x:v>
      </x:c>
      <x:c r="AT43" s="291" t="n">
        <x:v>1</x:v>
      </x:c>
      <x:c r="AU43" s="292" t="n">
        <x:v>1</x:v>
      </x:c>
      <x:c r="AV43" s="292" t="n">
        <x:v>1</x:v>
      </x:c>
      <x:c r="AW43" s="292" t="n">
        <x:v>1</x:v>
      </x:c>
      <x:c r="AX43" s="292" t="n">
        <x:v>1</x:v>
      </x:c>
      <x:c r="AY43" s="292" t="n">
        <x:v>1</x:v>
      </x:c>
      <x:c r="AZ43" s="293" t="n">
        <x:v>1</x:v>
      </x:c>
      <x:c r="BA43" s="162" t="n">
        <x:v>1</x:v>
      </x:c>
      <x:c r="BB43" s="291" t="n">
        <x:v>1</x:v>
      </x:c>
      <x:c r="BC43" s="292" t="n">
        <x:v>1</x:v>
      </x:c>
      <x:c r="BD43" s="292" t="n">
        <x:v>1</x:v>
      </x:c>
      <x:c r="BE43" s="292" t="n">
        <x:v>1</x:v>
      </x:c>
      <x:c r="BF43" s="292" t="n">
        <x:v>1</x:v>
      </x:c>
      <x:c r="BG43" s="292" t="n">
        <x:v>1</x:v>
      </x:c>
      <x:c r="BH43" s="293" t="n">
        <x:v>1</x:v>
      </x:c>
      <x:c r="BI43" s="162" t="n">
        <x:v>1</x:v>
      </x:c>
      <x:c r="BJ43" s="291" t="n">
        <x:v>1</x:v>
      </x:c>
      <x:c r="BK43" s="292" t="n">
        <x:v>1</x:v>
      </x:c>
      <x:c r="BL43" s="292" t="n">
        <x:v>1</x:v>
      </x:c>
      <x:c r="BM43" s="292" t="n">
        <x:v>1</x:v>
      </x:c>
      <x:c r="BN43" s="292" t="n">
        <x:v>1</x:v>
      </x:c>
      <x:c r="BO43" s="292" t="n">
        <x:v>1</x:v>
      </x:c>
      <x:c r="BP43" s="293" t="n">
        <x:v>1</x:v>
      </x:c>
      <x:c r="BQ43" s="162" t="n">
        <x:v>1</x:v>
      </x:c>
      <x:c r="BR43" s="291" t="n">
        <x:v>1</x:v>
      </x:c>
      <x:c r="BS43" s="292" t="n">
        <x:v>1</x:v>
      </x:c>
      <x:c r="BT43" s="292" t="n">
        <x:v>1</x:v>
      </x:c>
      <x:c r="BU43" s="292" t="n">
        <x:v>1</x:v>
      </x:c>
      <x:c r="BV43" s="292" t="n">
        <x:v>1</x:v>
      </x:c>
      <x:c r="BW43" s="292" t="n">
        <x:v>1</x:v>
      </x:c>
      <x:c r="BX43" s="293" t="n">
        <x:v>1</x:v>
      </x:c>
      <x:c r="BY43" s="162" t="n">
        <x:v>1</x:v>
      </x:c>
      <x:c r="BZ43" s="291" t="n">
        <x:v>1</x:v>
      </x:c>
      <x:c r="CA43" s="292" t="n">
        <x:v>1</x:v>
      </x:c>
      <x:c r="CB43" s="292" t="n">
        <x:v>1</x:v>
      </x:c>
      <x:c r="CC43" s="292" t="n">
        <x:v>1</x:v>
      </x:c>
      <x:c r="CD43" s="292" t="n">
        <x:v>1</x:v>
      </x:c>
      <x:c r="CE43" s="292" t="n">
        <x:v>1</x:v>
      </x:c>
      <x:c r="CF43" s="293" t="n">
        <x:v>1</x:v>
      </x:c>
      <x:c r="CG43" s="162" t="n">
        <x:v>1</x:v>
      </x:c>
      <x:c r="CH43" s="291" t="n">
        <x:v>1</x:v>
      </x:c>
      <x:c r="CI43" s="292" t="n">
        <x:v>1</x:v>
      </x:c>
      <x:c r="CJ43" s="292" t="n">
        <x:v>1</x:v>
      </x:c>
      <x:c r="CK43" s="292" t="n">
        <x:v>1</x:v>
      </x:c>
      <x:c r="CL43" s="292" t="n">
        <x:v>1</x:v>
      </x:c>
      <x:c r="CM43" s="292" t="n">
        <x:v>1</x:v>
      </x:c>
      <x:c r="CN43" s="293" t="n">
        <x:v>1</x:v>
      </x:c>
      <x:c r="CO43" s="162" t="n">
        <x:v>1</x:v>
      </x:c>
      <x:c r="CP43" s="162" t="n">
        <x:v>1</x:v>
      </x:c>
      <x:c r="CQ43" s="162" t="n">
        <x:v>1</x:v>
      </x:c>
      <x:c r="CR43" s="162" t="n">
        <x:v>1</x:v>
      </x:c>
      <x:c r="CS43" s="162" t="n">
        <x:v>1</x:v>
      </x:c>
      <x:c r="CT43" s="162" t="n">
        <x:v>1</x:v>
      </x:c>
      <x:c r="CU43" s="162" t="n">
        <x:v>1</x:v>
      </x:c>
      <x:c r="CV43" s="162" t="n">
        <x:v>1</x:v>
      </x:c>
      <x:c r="CW43" s="162" t="n">
        <x:v>1</x:v>
      </x:c>
      <x:c r="CX43" s="162" t="n">
        <x:v>1</x:v>
      </x:c>
      <x:c r="CY43" s="162" t="n">
        <x:v>1</x:v>
      </x:c>
      <x:c r="CZ43" s="162" t="n">
        <x:v>1</x:v>
      </x:c>
      <x:c r="DA43" s="162" t="n">
        <x:v>1</x:v>
      </x:c>
      <x:c r="DB43" s="162" t="n">
        <x:v>1</x:v>
      </x:c>
      <x:c r="DC43" s="162" t="n">
        <x:v>1</x:v>
      </x:c>
      <x:c r="DD43" s="154" t="n">
        <x:v>4</x:v>
      </x:c>
      <x:c r="DE43" s="156" t="n">
        <x:v>2</x:v>
      </x:c>
      <x:c r="DF43" s="156" t="n">
        <x:v>2</x:v>
      </x:c>
      <x:c r="DG4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3" s="180" t="n">
        <x:v>2</x:v>
      </x:c>
      <x:c r="DI4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3" s="156" t="n">
        <x:v>2</x:v>
      </x:c>
      <x:c r="DK43" s="156" t="n">
        <x:v>2</x:v>
      </x:c>
      <x:c r="DL43" s="154" t="n">
        <x:v>4</x:v>
      </x:c>
      <x:c r="DM43" s="150" t="n">
        <x:v>0</x:v>
      </x:c>
      <x:c r="DN43" s="160" t="n">
        <x:v>7</x:v>
      </x:c>
      <x:c r="DO43" s="150" t="n">
        <x:v>0</x:v>
      </x:c>
      <x:c r="DP43" s="160" t="n">
        <x:v>7</x:v>
      </x:c>
      <x:c r="DQ43" s="150" t="n">
        <x:v>0</x:v>
      </x:c>
      <x:c r="DR43" s="5"/>
      <x:c r="DS43" s="362" t="n">
        <x:v>4</x:v>
      </x:c>
      <x:c r="DT43" s="362"/>
      <x:c r="DU43" s="362"/>
      <x:c r="DV43" s="314"/>
      <x:c r="DW43" s="364" t="str">
        <x:f>INDEX(Live!$B$6:$B$11,MATCH(4,Live!$S$6:$S$11,0))</x:f>
        <x:v>金隼</x:v>
      </x:c>
      <x:c r="DX43" s="364"/>
      <x:c r="DY43" s="364"/>
      <x:c r="DZ43" s="364"/>
      <x:c r="EA43" s="364"/>
      <x:c r="EB43" s="364"/>
      <x:c r="EC43" s="364"/>
      <x:c r="ED43" s="364"/>
      <x:c r="EE43" s="364"/>
      <x:c r="EF43" s="364"/>
      <x:c r="EG43" s="314"/>
      <x:c r="EH43" s="368" t="str">
        <x:f>IF(INDEX(Live!$P$6:$P$11,MATCH(4,Live!$S$6:$S$11,0))="FINISHED",TEXT(INDEX(Live!$Q$6:$Q$11,MATCH(4,Live!$S$6:$S$11,0))*ReadMe!$C$12,"0.00")&amp;"s",IF(4=1,"LEADER",TEXT(INDEX(Live!$T$6:$T$11,MATCH(4,Live!$S$6:$S$11,0)),"+0.0")&amp;"m"))</x:f>
        <x:v>+121.8m</x:v>
      </x:c>
      <x:c r="EI43" s="368"/>
      <x:c r="EJ43" s="368"/>
      <x:c r="EK43" s="368"/>
      <x:c r="EL43" s="368"/>
      <x:c r="EM43" s="368"/>
      <x:c r="EN43" s="368"/>
      <x:c r="EO43" s="368"/>
      <x:c r="EP43" s="314"/>
      <x:c r="EQ43" s="367" t="str">
        <x:f>INDEX(Live!$F$6:$F$11,MATCH(4,Live!$S$6:$S$11,0))&amp;"/"&amp;ReadMe!$C$8</x:f>
        <x:v>2/3</x:v>
      </x:c>
      <x:c r="ER43" s="367"/>
      <x:c r="ES43" s="367"/>
      <x:c r="ET43" s="367"/>
      <x:c r="EU43" s="367"/>
      <x:c r="EV43" s="5"/>
    </x:row>
    <x:row r="44" ht="7.5" customHeight="1">
      <x:c r="A44" s="5"/>
      <x:c r="B44" s="150" t="n">
        <x:v>0</x:v>
      </x:c>
      <x:c r="C44" s="150" t="n">
        <x:v>0</x:v>
      </x:c>
      <x:c r="D44" s="154" t="n">
        <x:v>4</x:v>
      </x:c>
      <x:c r="E44" s="156" t="n">
        <x:v>2</x:v>
      </x:c>
      <x:c r="F44" s="156" t="n">
        <x:v>2</x:v>
      </x:c>
      <x:c r="G4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4" s="156" t="n">
        <x:v>2</x:v>
      </x:c>
      <x:c r="I4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4" s="156" t="n">
        <x:v>2</x:v>
      </x:c>
      <x:c r="K44" s="156" t="n">
        <x:v>2</x:v>
      </x:c>
      <x:c r="L44" s="154" t="n">
        <x:v>4</x:v>
      </x:c>
      <x:c r="M44" s="162" t="n">
        <x:v>1</x:v>
      </x:c>
      <x:c r="N44" s="162" t="n">
        <x:v>1</x:v>
      </x:c>
      <x:c r="O44" s="162" t="n">
        <x:v>1</x:v>
      </x:c>
      <x:c r="P44" s="162" t="n">
        <x:v>1</x:v>
      </x:c>
      <x:c r="Q44" s="162" t="n">
        <x:v>1</x:v>
      </x:c>
      <x:c r="R44" s="162" t="n">
        <x:v>1</x:v>
      </x:c>
      <x:c r="S44" s="162" t="n">
        <x:v>1</x:v>
      </x:c>
      <x:c r="T44" s="162" t="n">
        <x:v>1</x:v>
      </x:c>
      <x:c r="U44" s="162" t="n">
        <x:v>1</x:v>
      </x:c>
      <x:c r="V44" s="162" t="n">
        <x:v>1</x:v>
      </x:c>
      <x:c r="W44" s="162" t="n">
        <x:v>1</x:v>
      </x:c>
      <x:c r="X44" s="162" t="n">
        <x:v>1</x:v>
      </x:c>
      <x:c r="Y44" s="162" t="n">
        <x:v>1</x:v>
      </x:c>
      <x:c r="Z44" s="162" t="n">
        <x:v>1</x:v>
      </x:c>
      <x:c r="AA44" s="162" t="n">
        <x:v>1</x:v>
      </x:c>
      <x:c r="AB44" s="162" t="n">
        <x:v>1</x:v>
      </x:c>
      <x:c r="AC44" s="162" t="n">
        <x:v>1</x:v>
      </x:c>
      <x:c r="AD44" s="282" t="n">
        <x:v>1</x:v>
      </x:c>
      <x:c r="AE44" s="282" t="n">
        <x:v>1</x:v>
      </x:c>
      <x:c r="AF44" s="282" t="n">
        <x:v>1</x:v>
      </x:c>
      <x:c r="AG44" s="282" t="n">
        <x:v>1</x:v>
      </x:c>
      <x:c r="AH44" s="282" t="n">
        <x:v>1</x:v>
      </x:c>
      <x:c r="AI44" s="282" t="n">
        <x:v>1</x:v>
      </x:c>
      <x:c r="AJ44" s="282" t="n">
        <x:v>1</x:v>
      </x:c>
      <x:c r="AK44" s="282" t="n">
        <x:v>1</x:v>
      </x:c>
      <x:c r="AL44" s="282" t="n">
        <x:v>1</x:v>
      </x:c>
      <x:c r="AM44" s="282" t="n">
        <x:v>1</x:v>
      </x:c>
      <x:c r="AN44" s="282" t="n">
        <x:v>1</x:v>
      </x:c>
      <x:c r="AO44" s="282" t="n">
        <x:v>1</x:v>
      </x:c>
      <x:c r="AP44" s="282" t="n">
        <x:v>1</x:v>
      </x:c>
      <x:c r="AQ44" s="282" t="n">
        <x:v>1</x:v>
      </x:c>
      <x:c r="AR44" s="162" t="n">
        <x:v>1</x:v>
      </x:c>
      <x:c r="AS44" s="162" t="n">
        <x:v>1</x:v>
      </x:c>
      <x:c r="AT44" s="303" t="str">
        <x:v>01</x:v>
      </x:c>
      <x:c r="AU44" s="303" t="n">
        <x:v>1</x:v>
      </x:c>
      <x:c r="AV44" s="303" t="n">
        <x:v>1</x:v>
      </x:c>
      <x:c r="AW44" s="303" t="n">
        <x:v>1</x:v>
      </x:c>
      <x:c r="AX44" s="303" t="n">
        <x:v>1</x:v>
      </x:c>
      <x:c r="AY44" s="303" t="n">
        <x:v>1</x:v>
      </x:c>
      <x:c r="AZ44" s="303" t="n">
        <x:v>1</x:v>
      </x:c>
      <x:c r="BA44" s="162" t="n">
        <x:v>1</x:v>
      </x:c>
      <x:c r="BB44" s="303" t="str">
        <x:v>02</x:v>
      </x:c>
      <x:c r="BC44" s="303" t="n">
        <x:v>1</x:v>
      </x:c>
      <x:c r="BD44" s="303" t="n">
        <x:v>1</x:v>
      </x:c>
      <x:c r="BE44" s="303" t="n">
        <x:v>1</x:v>
      </x:c>
      <x:c r="BF44" s="303" t="n">
        <x:v>1</x:v>
      </x:c>
      <x:c r="BG44" s="303" t="n">
        <x:v>1</x:v>
      </x:c>
      <x:c r="BH44" s="303" t="n">
        <x:v>1</x:v>
      </x:c>
      <x:c r="BI44" s="162" t="n">
        <x:v>1</x:v>
      </x:c>
      <x:c r="BJ44" s="303" t="str">
        <x:v>03</x:v>
      </x:c>
      <x:c r="BK44" s="303" t="n">
        <x:v>1</x:v>
      </x:c>
      <x:c r="BL44" s="303" t="n">
        <x:v>1</x:v>
      </x:c>
      <x:c r="BM44" s="303" t="n">
        <x:v>1</x:v>
      </x:c>
      <x:c r="BN44" s="303" t="n">
        <x:v>1</x:v>
      </x:c>
      <x:c r="BO44" s="303" t="n">
        <x:v>1</x:v>
      </x:c>
      <x:c r="BP44" s="303" t="n">
        <x:v>1</x:v>
      </x:c>
      <x:c r="BQ44" s="162" t="n">
        <x:v>1</x:v>
      </x:c>
      <x:c r="BR44" s="303" t="str">
        <x:v>04</x:v>
      </x:c>
      <x:c r="BS44" s="303" t="n">
        <x:v>1</x:v>
      </x:c>
      <x:c r="BT44" s="303" t="n">
        <x:v>1</x:v>
      </x:c>
      <x:c r="BU44" s="303" t="n">
        <x:v>1</x:v>
      </x:c>
      <x:c r="BV44" s="303" t="n">
        <x:v>1</x:v>
      </x:c>
      <x:c r="BW44" s="303" t="n">
        <x:v>1</x:v>
      </x:c>
      <x:c r="BX44" s="303" t="n">
        <x:v>1</x:v>
      </x:c>
      <x:c r="BY44" s="162" t="n">
        <x:v>1</x:v>
      </x:c>
      <x:c r="BZ44" s="303" t="str">
        <x:v>05</x:v>
      </x:c>
      <x:c r="CA44" s="303" t="n">
        <x:v>1</x:v>
      </x:c>
      <x:c r="CB44" s="303" t="n">
        <x:v>1</x:v>
      </x:c>
      <x:c r="CC44" s="303" t="n">
        <x:v>1</x:v>
      </x:c>
      <x:c r="CD44" s="303" t="n">
        <x:v>1</x:v>
      </x:c>
      <x:c r="CE44" s="303" t="n">
        <x:v>1</x:v>
      </x:c>
      <x:c r="CF44" s="303" t="n">
        <x:v>1</x:v>
      </x:c>
      <x:c r="CG44" s="162" t="n">
        <x:v>1</x:v>
      </x:c>
      <x:c r="CH44" s="303" t="str">
        <x:v>06</x:v>
      </x:c>
      <x:c r="CI44" s="303" t="n">
        <x:v>1</x:v>
      </x:c>
      <x:c r="CJ44" s="303" t="n">
        <x:v>1</x:v>
      </x:c>
      <x:c r="CK44" s="303" t="n">
        <x:v>1</x:v>
      </x:c>
      <x:c r="CL44" s="303" t="n">
        <x:v>1</x:v>
      </x:c>
      <x:c r="CM44" s="303" t="n">
        <x:v>1</x:v>
      </x:c>
      <x:c r="CN44" s="303" t="n">
        <x:v>1</x:v>
      </x:c>
      <x:c r="CO44" s="162" t="n">
        <x:v>1</x:v>
      </x:c>
      <x:c r="CP44" s="162" t="n">
        <x:v>1</x:v>
      </x:c>
      <x:c r="CQ44" s="162" t="n">
        <x:v>1</x:v>
      </x:c>
      <x:c r="CR44" s="162" t="n">
        <x:v>1</x:v>
      </x:c>
      <x:c r="CS44" s="162" t="n">
        <x:v>1</x:v>
      </x:c>
      <x:c r="CT44" s="162" t="n">
        <x:v>1</x:v>
      </x:c>
      <x:c r="CU44" s="162" t="n">
        <x:v>1</x:v>
      </x:c>
      <x:c r="CV44" s="162" t="n">
        <x:v>1</x:v>
      </x:c>
      <x:c r="CW44" s="162" t="n">
        <x:v>1</x:v>
      </x:c>
      <x:c r="CX44" s="162" t="n">
        <x:v>1</x:v>
      </x:c>
      <x:c r="CY44" s="162" t="n">
        <x:v>1</x:v>
      </x:c>
      <x:c r="CZ44" s="162" t="n">
        <x:v>1</x:v>
      </x:c>
      <x:c r="DA44" s="162" t="n">
        <x:v>1</x:v>
      </x:c>
      <x:c r="DB44" s="162" t="n">
        <x:v>1</x:v>
      </x:c>
      <x:c r="DC44" s="162" t="n">
        <x:v>1</x:v>
      </x:c>
      <x:c r="DD44" s="154" t="n">
        <x:v>4</x:v>
      </x:c>
      <x:c r="DE44" s="156" t="n">
        <x:v>2</x:v>
      </x:c>
      <x:c r="DF44" s="156" t="n">
        <x:v>2</x:v>
      </x:c>
      <x:c r="DG4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4" s="156" t="n">
        <x:v>2</x:v>
      </x:c>
      <x:c r="DI44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4" s="156" t="n">
        <x:v>2</x:v>
      </x:c>
      <x:c r="DK44" s="156" t="n">
        <x:v>2</x:v>
      </x:c>
      <x:c r="DL44" s="154" t="n">
        <x:v>4</x:v>
      </x:c>
      <x:c r="DM44" s="150" t="n">
        <x:v>0</x:v>
      </x:c>
      <x:c r="DN44" s="150" t="n">
        <x:v>0</x:v>
      </x:c>
      <x:c r="DO44" s="150" t="n">
        <x:v>0</x:v>
      </x:c>
      <x:c r="DP44" s="150" t="n">
        <x:v>0</x:v>
      </x:c>
      <x:c r="DQ44" s="150" t="n">
        <x:v>0</x:v>
      </x:c>
      <x:c r="DR44" s="5"/>
      <x:c r="DS44" s="362"/>
      <x:c r="DT44" s="362"/>
      <x:c r="DU44" s="362"/>
      <x:c r="DV44" s="314"/>
      <x:c r="DW44" s="364"/>
      <x:c r="DX44" s="364"/>
      <x:c r="DY44" s="364"/>
      <x:c r="DZ44" s="364"/>
      <x:c r="EA44" s="364"/>
      <x:c r="EB44" s="364"/>
      <x:c r="EC44" s="364"/>
      <x:c r="ED44" s="364"/>
      <x:c r="EE44" s="364"/>
      <x:c r="EF44" s="364"/>
      <x:c r="EG44" s="314"/>
      <x:c r="EH44" s="368"/>
      <x:c r="EI44" s="368"/>
      <x:c r="EJ44" s="368"/>
      <x:c r="EK44" s="368"/>
      <x:c r="EL44" s="368"/>
      <x:c r="EM44" s="368"/>
      <x:c r="EN44" s="368"/>
      <x:c r="EO44" s="368"/>
      <x:c r="EP44" s="314"/>
      <x:c r="EQ44" s="367"/>
      <x:c r="ER44" s="367"/>
      <x:c r="ES44" s="367"/>
      <x:c r="ET44" s="367"/>
      <x:c r="EU44" s="367"/>
      <x:c r="EV44" s="5"/>
    </x:row>
    <x:row r="45" ht="7.5" customHeight="1">
      <x:c r="A45" s="5"/>
      <x:c r="B45" s="150" t="n">
        <x:v>0</x:v>
      </x:c>
      <x:c r="C45" s="150" t="n">
        <x:v>0</x:v>
      </x:c>
      <x:c r="D45" s="152" t="n">
        <x:v>3</x:v>
      </x:c>
      <x:c r="E45" s="156" t="n">
        <x:v>2</x:v>
      </x:c>
      <x:c r="F45" s="156" t="n">
        <x:v>2</x:v>
      </x:c>
      <x:c r="G4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5" s="180" t="n">
        <x:v>2</x:v>
      </x:c>
      <x:c r="I4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5" s="156" t="n">
        <x:v>2</x:v>
      </x:c>
      <x:c r="K45" s="156" t="n">
        <x:v>2</x:v>
      </x:c>
      <x:c r="L45" s="152" t="n">
        <x:v>3</x:v>
      </x:c>
      <x:c r="M45" s="162" t="n">
        <x:v>1</x:v>
      </x:c>
      <x:c r="N45" s="162" t="n">
        <x:v>1</x:v>
      </x:c>
      <x:c r="O45" s="162" t="n">
        <x:v>1</x:v>
      </x:c>
      <x:c r="P45" s="162" t="n">
        <x:v>1</x:v>
      </x:c>
      <x:c r="Q45" s="162" t="n">
        <x:v>1</x:v>
      </x:c>
      <x:c r="R45" s="162" t="n">
        <x:v>1</x:v>
      </x:c>
      <x:c r="S45" s="162" t="n">
        <x:v>1</x:v>
      </x:c>
      <x:c r="T45" s="162" t="n">
        <x:v>1</x:v>
      </x:c>
      <x:c r="U45" s="162" t="n">
        <x:v>1</x:v>
      </x:c>
      <x:c r="V45" s="162" t="n">
        <x:v>1</x:v>
      </x:c>
      <x:c r="W45" s="162" t="n">
        <x:v>1</x:v>
      </x:c>
      <x:c r="X45" s="162" t="n">
        <x:v>1</x:v>
      </x:c>
      <x:c r="Y45" s="162" t="n">
        <x:v>1</x:v>
      </x:c>
      <x:c r="Z45" s="162" t="n">
        <x:v>1</x:v>
      </x:c>
      <x:c r="AA45" s="162" t="n">
        <x:v>1</x:v>
      </x:c>
      <x:c r="AB45" s="162" t="n">
        <x:v>1</x:v>
      </x:c>
      <x:c r="AC45" s="162" t="n">
        <x:v>1</x:v>
      </x:c>
      <x:c r="AD45" s="162" t="n">
        <x:v>1</x:v>
      </x:c>
      <x:c r="AE45" s="162" t="n">
        <x:v>1</x:v>
      </x:c>
      <x:c r="AF45" s="162" t="n">
        <x:v>1</x:v>
      </x:c>
      <x:c r="AG45" s="162" t="n">
        <x:v>1</x:v>
      </x:c>
      <x:c r="AH45" s="162" t="n">
        <x:v>1</x:v>
      </x:c>
      <x:c r="AI45" s="162" t="n">
        <x:v>1</x:v>
      </x:c>
      <x:c r="AJ45" s="162" t="n">
        <x:v>1</x:v>
      </x:c>
      <x:c r="AK45" s="162" t="n">
        <x:v>1</x:v>
      </x:c>
      <x:c r="AL45" s="162" t="n">
        <x:v>1</x:v>
      </x:c>
      <x:c r="AM45" s="162" t="n">
        <x:v>1</x:v>
      </x:c>
      <x:c r="AN45" s="162" t="n">
        <x:v>1</x:v>
      </x:c>
      <x:c r="AO45" s="162" t="n">
        <x:v>1</x:v>
      </x:c>
      <x:c r="AP45" s="162" t="n">
        <x:v>1</x:v>
      </x:c>
      <x:c r="AQ45" s="162" t="n">
        <x:v>1</x:v>
      </x:c>
      <x:c r="AR45" s="162" t="n">
        <x:v>1</x:v>
      </x:c>
      <x:c r="AS45" s="162" t="n">
        <x:v>1</x:v>
      </x:c>
      <x:c r="AT45" s="303" t="n">
        <x:v>1</x:v>
      </x:c>
      <x:c r="AU45" s="303" t="n">
        <x:v>1</x:v>
      </x:c>
      <x:c r="AV45" s="303" t="n">
        <x:v>1</x:v>
      </x:c>
      <x:c r="AW45" s="303" t="n">
        <x:v>1</x:v>
      </x:c>
      <x:c r="AX45" s="303" t="n">
        <x:v>1</x:v>
      </x:c>
      <x:c r="AY45" s="303" t="n">
        <x:v>1</x:v>
      </x:c>
      <x:c r="AZ45" s="303" t="n">
        <x:v>1</x:v>
      </x:c>
      <x:c r="BA45" s="162" t="n">
        <x:v>1</x:v>
      </x:c>
      <x:c r="BB45" s="303" t="n">
        <x:v>1</x:v>
      </x:c>
      <x:c r="BC45" s="303" t="n">
        <x:v>1</x:v>
      </x:c>
      <x:c r="BD45" s="303" t="n">
        <x:v>1</x:v>
      </x:c>
      <x:c r="BE45" s="303" t="n">
        <x:v>1</x:v>
      </x:c>
      <x:c r="BF45" s="303" t="n">
        <x:v>1</x:v>
      </x:c>
      <x:c r="BG45" s="303" t="n">
        <x:v>1</x:v>
      </x:c>
      <x:c r="BH45" s="303" t="n">
        <x:v>1</x:v>
      </x:c>
      <x:c r="BI45" s="162" t="n">
        <x:v>1</x:v>
      </x:c>
      <x:c r="BJ45" s="303" t="n">
        <x:v>1</x:v>
      </x:c>
      <x:c r="BK45" s="303" t="n">
        <x:v>1</x:v>
      </x:c>
      <x:c r="BL45" s="303" t="n">
        <x:v>1</x:v>
      </x:c>
      <x:c r="BM45" s="303" t="n">
        <x:v>1</x:v>
      </x:c>
      <x:c r="BN45" s="303" t="n">
        <x:v>1</x:v>
      </x:c>
      <x:c r="BO45" s="303" t="n">
        <x:v>1</x:v>
      </x:c>
      <x:c r="BP45" s="303" t="n">
        <x:v>1</x:v>
      </x:c>
      <x:c r="BQ45" s="162" t="n">
        <x:v>1</x:v>
      </x:c>
      <x:c r="BR45" s="303" t="n">
        <x:v>1</x:v>
      </x:c>
      <x:c r="BS45" s="303" t="n">
        <x:v>1</x:v>
      </x:c>
      <x:c r="BT45" s="303" t="n">
        <x:v>1</x:v>
      </x:c>
      <x:c r="BU45" s="303" t="n">
        <x:v>1</x:v>
      </x:c>
      <x:c r="BV45" s="303" t="n">
        <x:v>1</x:v>
      </x:c>
      <x:c r="BW45" s="303" t="n">
        <x:v>1</x:v>
      </x:c>
      <x:c r="BX45" s="303" t="n">
        <x:v>1</x:v>
      </x:c>
      <x:c r="BY45" s="162" t="n">
        <x:v>1</x:v>
      </x:c>
      <x:c r="BZ45" s="303" t="n">
        <x:v>1</x:v>
      </x:c>
      <x:c r="CA45" s="303" t="n">
        <x:v>1</x:v>
      </x:c>
      <x:c r="CB45" s="303" t="n">
        <x:v>1</x:v>
      </x:c>
      <x:c r="CC45" s="303" t="n">
        <x:v>1</x:v>
      </x:c>
      <x:c r="CD45" s="303" t="n">
        <x:v>1</x:v>
      </x:c>
      <x:c r="CE45" s="303" t="n">
        <x:v>1</x:v>
      </x:c>
      <x:c r="CF45" s="303" t="n">
        <x:v>1</x:v>
      </x:c>
      <x:c r="CG45" s="162" t="n">
        <x:v>1</x:v>
      </x:c>
      <x:c r="CH45" s="303" t="n">
        <x:v>1</x:v>
      </x:c>
      <x:c r="CI45" s="303" t="n">
        <x:v>1</x:v>
      </x:c>
      <x:c r="CJ45" s="303" t="n">
        <x:v>1</x:v>
      </x:c>
      <x:c r="CK45" s="303" t="n">
        <x:v>1</x:v>
      </x:c>
      <x:c r="CL45" s="303" t="n">
        <x:v>1</x:v>
      </x:c>
      <x:c r="CM45" s="303" t="n">
        <x:v>1</x:v>
      </x:c>
      <x:c r="CN45" s="303" t="n">
        <x:v>1</x:v>
      </x:c>
      <x:c r="CO45" s="162" t="n">
        <x:v>1</x:v>
      </x:c>
      <x:c r="CP45" s="162" t="n">
        <x:v>1</x:v>
      </x:c>
      <x:c r="CQ45" s="162" t="n">
        <x:v>1</x:v>
      </x:c>
      <x:c r="CR45" s="162" t="n">
        <x:v>1</x:v>
      </x:c>
      <x:c r="CS45" s="162" t="n">
        <x:v>1</x:v>
      </x:c>
      <x:c r="CT45" s="162" t="n">
        <x:v>1</x:v>
      </x:c>
      <x:c r="CU45" s="162" t="n">
        <x:v>1</x:v>
      </x:c>
      <x:c r="CV45" s="162" t="n">
        <x:v>1</x:v>
      </x:c>
      <x:c r="CW45" s="162" t="n">
        <x:v>1</x:v>
      </x:c>
      <x:c r="CX45" s="162" t="n">
        <x:v>1</x:v>
      </x:c>
      <x:c r="CY45" s="162" t="n">
        <x:v>1</x:v>
      </x:c>
      <x:c r="CZ45" s="162" t="n">
        <x:v>1</x:v>
      </x:c>
      <x:c r="DA45" s="162" t="n">
        <x:v>1</x:v>
      </x:c>
      <x:c r="DB45" s="162" t="n">
        <x:v>1</x:v>
      </x:c>
      <x:c r="DC45" s="162" t="n">
        <x:v>1</x:v>
      </x:c>
      <x:c r="DD45" s="152" t="n">
        <x:v>3</x:v>
      </x:c>
      <x:c r="DE45" s="156" t="n">
        <x:v>2</x:v>
      </x:c>
      <x:c r="DF45" s="156" t="n">
        <x:v>2</x:v>
      </x:c>
      <x:c r="DG4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5" s="156" t="n">
        <x:v>2</x:v>
      </x:c>
      <x:c r="DI45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5" s="156" t="n">
        <x:v>2</x:v>
      </x:c>
      <x:c r="DK45" s="156" t="n">
        <x:v>2</x:v>
      </x:c>
      <x:c r="DL45" s="152" t="n">
        <x:v>3</x:v>
      </x:c>
      <x:c r="DM45" s="150" t="n">
        <x:v>0</x:v>
      </x:c>
      <x:c r="DN45" s="160" t="n">
        <x:v>7</x:v>
      </x:c>
      <x:c r="DO45" s="150" t="n">
        <x:v>0</x:v>
      </x:c>
      <x:c r="DP45" s="160" t="n">
        <x:v>7</x:v>
      </x:c>
      <x:c r="DQ45" s="150" t="n">
        <x:v>0</x:v>
      </x:c>
      <x:c r="DR45" s="5"/>
      <x:c r="DS45" s="362"/>
      <x:c r="DT45" s="362"/>
      <x:c r="DU45" s="362"/>
      <x:c r="DV45" s="314"/>
      <x:c r="DW45" s="364"/>
      <x:c r="DX45" s="364"/>
      <x:c r="DY45" s="364"/>
      <x:c r="DZ45" s="364"/>
      <x:c r="EA45" s="364"/>
      <x:c r="EB45" s="364"/>
      <x:c r="EC45" s="364"/>
      <x:c r="ED45" s="364"/>
      <x:c r="EE45" s="364"/>
      <x:c r="EF45" s="364"/>
      <x:c r="EG45" s="314"/>
      <x:c r="EH45" s="368"/>
      <x:c r="EI45" s="368"/>
      <x:c r="EJ45" s="368"/>
      <x:c r="EK45" s="368"/>
      <x:c r="EL45" s="368"/>
      <x:c r="EM45" s="368"/>
      <x:c r="EN45" s="368"/>
      <x:c r="EO45" s="368"/>
      <x:c r="EP45" s="314"/>
      <x:c r="EQ45" s="367"/>
      <x:c r="ER45" s="367"/>
      <x:c r="ES45" s="367"/>
      <x:c r="ET45" s="367"/>
      <x:c r="EU45" s="367"/>
      <x:c r="EV45" s="5"/>
    </x:row>
    <x:row r="46" ht="7.5" customHeight="1">
      <x:c r="A46" s="5"/>
      <x:c r="B46" s="150" t="n">
        <x:v>0</x:v>
      </x:c>
      <x:c r="C46" s="150" t="n">
        <x:v>0</x:v>
      </x:c>
      <x:c r="D46" s="152" t="n">
        <x:v>3</x:v>
      </x:c>
      <x:c r="E46" s="156" t="n">
        <x:v>2</x:v>
      </x:c>
      <x:c r="F46" s="156" t="n">
        <x:v>2</x:v>
      </x:c>
      <x:c r="G4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6" s="180" t="n">
        <x:v>2</x:v>
      </x:c>
      <x:c r="I4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6" s="156" t="n">
        <x:v>2</x:v>
      </x:c>
      <x:c r="K46" s="156" t="n">
        <x:v>2</x:v>
      </x:c>
      <x:c r="L46" s="152" t="n">
        <x:v>3</x:v>
      </x:c>
      <x:c r="M46" s="162" t="n">
        <x:v>1</x:v>
      </x:c>
      <x:c r="N46" s="162" t="n">
        <x:v>1</x:v>
      </x:c>
      <x:c r="O46" s="162" t="n">
        <x:v>1</x:v>
      </x:c>
      <x:c r="P46" s="162" t="n">
        <x:v>1</x:v>
      </x:c>
      <x:c r="Q46" s="166" t="n">
        <x:v>6</x:v>
      </x:c>
      <x:c r="R46" s="162" t="n">
        <x:v>1</x:v>
      </x:c>
      <x:c r="S46" s="162" t="n">
        <x:v>1</x:v>
      </x:c>
      <x:c r="T46" s="166" t="n">
        <x:v>6</x:v>
      </x:c>
      <x:c r="U46" s="162" t="n">
        <x:v>1</x:v>
      </x:c>
      <x:c r="V46" s="162" t="n">
        <x:v>1</x:v>
      </x:c>
      <x:c r="W46" s="166" t="n">
        <x:v>6</x:v>
      </x:c>
      <x:c r="X46" s="162" t="n">
        <x:v>1</x:v>
      </x:c>
      <x:c r="Y46" s="162" t="n">
        <x:v>1</x:v>
      </x:c>
      <x:c r="Z46" s="166" t="n">
        <x:v>6</x:v>
      </x:c>
      <x:c r="AA46" s="162" t="n">
        <x:v>1</x:v>
      </x:c>
      <x:c r="AB46" s="162" t="n">
        <x:v>1</x:v>
      </x:c>
      <x:c r="AC46" s="166" t="n">
        <x:v>6</x:v>
      </x:c>
      <x:c r="AD46" s="162" t="n">
        <x:v>1</x:v>
      </x:c>
      <x:c r="AE46" s="162" t="n">
        <x:v>1</x:v>
      </x:c>
      <x:c r="AF46" s="166" t="n">
        <x:v>6</x:v>
      </x:c>
      <x:c r="AG46" s="162" t="n">
        <x:v>1</x:v>
      </x:c>
      <x:c r="AH46" s="162" t="n">
        <x:v>1</x:v>
      </x:c>
      <x:c r="AI46" s="166" t="n">
        <x:v>6</x:v>
      </x:c>
      <x:c r="AJ46" s="162" t="n">
        <x:v>1</x:v>
      </x:c>
      <x:c r="AK46" s="162" t="n">
        <x:v>1</x:v>
      </x:c>
      <x:c r="AL46" s="166" t="n">
        <x:v>6</x:v>
      </x:c>
      <x:c r="AM46" s="162" t="n">
        <x:v>1</x:v>
      </x:c>
      <x:c r="AN46" s="162" t="n">
        <x:v>1</x:v>
      </x:c>
      <x:c r="AO46" s="166" t="n">
        <x:v>6</x:v>
      </x:c>
      <x:c r="AP46" s="162" t="n">
        <x:v>1</x:v>
      </x:c>
      <x:c r="AQ46" s="162" t="n">
        <x:v>1</x:v>
      </x:c>
      <x:c r="AR46" s="166" t="n">
        <x:v>6</x:v>
      </x:c>
      <x:c r="AS46" s="162" t="n">
        <x:v>1</x:v>
      </x:c>
      <x:c r="AT46" s="162" t="n">
        <x:v>1</x:v>
      </x:c>
      <x:c r="AU46" s="166" t="n">
        <x:v>6</x:v>
      </x:c>
      <x:c r="AV46" s="162" t="n">
        <x:v>1</x:v>
      </x:c>
      <x:c r="AW46" s="162" t="n">
        <x:v>1</x:v>
      </x:c>
      <x:c r="AX46" s="166" t="n">
        <x:v>6</x:v>
      </x:c>
      <x:c r="AY46" s="162" t="n">
        <x:v>1</x:v>
      </x:c>
      <x:c r="AZ46" s="162" t="n">
        <x:v>1</x:v>
      </x:c>
      <x:c r="BA46" s="166" t="n">
        <x:v>6</x:v>
      </x:c>
      <x:c r="BB46" s="162" t="n">
        <x:v>1</x:v>
      </x:c>
      <x:c r="BC46" s="162" t="n">
        <x:v>1</x:v>
      </x:c>
      <x:c r="BD46" s="166" t="n">
        <x:v>6</x:v>
      </x:c>
      <x:c r="BE46" s="162" t="n">
        <x:v>1</x:v>
      </x:c>
      <x:c r="BF46" s="162" t="n">
        <x:v>1</x:v>
      </x:c>
      <x:c r="BG46" s="166" t="n">
        <x:v>6</x:v>
      </x:c>
      <x:c r="BH46" s="162" t="n">
        <x:v>1</x:v>
      </x:c>
      <x:c r="BI46" s="162" t="n">
        <x:v>1</x:v>
      </x:c>
      <x:c r="BJ46" s="166" t="n">
        <x:v>6</x:v>
      </x:c>
      <x:c r="BK46" s="162" t="n">
        <x:v>1</x:v>
      </x:c>
      <x:c r="BL46" s="162" t="n">
        <x:v>1</x:v>
      </x:c>
      <x:c r="BM46" s="166" t="n">
        <x:v>6</x:v>
      </x:c>
      <x:c r="BN46" s="162" t="n">
        <x:v>1</x:v>
      </x:c>
      <x:c r="BO46" s="162" t="n">
        <x:v>1</x:v>
      </x:c>
      <x:c r="BP46" s="166" t="n">
        <x:v>6</x:v>
      </x:c>
      <x:c r="BQ46" s="162" t="n">
        <x:v>1</x:v>
      </x:c>
      <x:c r="BR46" s="162" t="n">
        <x:v>1</x:v>
      </x:c>
      <x:c r="BS46" s="166" t="n">
        <x:v>6</x:v>
      </x:c>
      <x:c r="BT46" s="162" t="n">
        <x:v>1</x:v>
      </x:c>
      <x:c r="BU46" s="162" t="n">
        <x:v>1</x:v>
      </x:c>
      <x:c r="BV46" s="166" t="n">
        <x:v>6</x:v>
      </x:c>
      <x:c r="BW46" s="162" t="n">
        <x:v>1</x:v>
      </x:c>
      <x:c r="BX46" s="162" t="n">
        <x:v>1</x:v>
      </x:c>
      <x:c r="BY46" s="166" t="n">
        <x:v>6</x:v>
      </x:c>
      <x:c r="BZ46" s="162" t="n">
        <x:v>1</x:v>
      </x:c>
      <x:c r="CA46" s="162" t="n">
        <x:v>1</x:v>
      </x:c>
      <x:c r="CB46" s="166" t="n">
        <x:v>6</x:v>
      </x:c>
      <x:c r="CC46" s="162" t="n">
        <x:v>1</x:v>
      </x:c>
      <x:c r="CD46" s="162" t="n">
        <x:v>1</x:v>
      </x:c>
      <x:c r="CE46" s="166" t="n">
        <x:v>6</x:v>
      </x:c>
      <x:c r="CF46" s="162" t="n">
        <x:v>1</x:v>
      </x:c>
      <x:c r="CG46" s="162" t="n">
        <x:v>1</x:v>
      </x:c>
      <x:c r="CH46" s="166" t="n">
        <x:v>6</x:v>
      </x:c>
      <x:c r="CI46" s="162" t="n">
        <x:v>1</x:v>
      </x:c>
      <x:c r="CJ46" s="162" t="n">
        <x:v>1</x:v>
      </x:c>
      <x:c r="CK46" s="166" t="n">
        <x:v>6</x:v>
      </x:c>
      <x:c r="CL46" s="162" t="n">
        <x:v>1</x:v>
      </x:c>
      <x:c r="CM46" s="162" t="n">
        <x:v>1</x:v>
      </x:c>
      <x:c r="CN46" s="166" t="n">
        <x:v>6</x:v>
      </x:c>
      <x:c r="CO46" s="162" t="n">
        <x:v>1</x:v>
      </x:c>
      <x:c r="CP46" s="162" t="n">
        <x:v>1</x:v>
      </x:c>
      <x:c r="CQ46" s="166" t="n">
        <x:v>6</x:v>
      </x:c>
      <x:c r="CR46" s="162" t="n">
        <x:v>1</x:v>
      </x:c>
      <x:c r="CS46" s="162" t="n">
        <x:v>1</x:v>
      </x:c>
      <x:c r="CT46" s="166" t="n">
        <x:v>6</x:v>
      </x:c>
      <x:c r="CU46" s="162" t="n">
        <x:v>1</x:v>
      </x:c>
      <x:c r="CV46" s="162" t="n">
        <x:v>1</x:v>
      </x:c>
      <x:c r="CW46" s="166" t="n">
        <x:v>6</x:v>
      </x:c>
      <x:c r="CX46" s="162" t="n">
        <x:v>1</x:v>
      </x:c>
      <x:c r="CY46" s="162" t="n">
        <x:v>1</x:v>
      </x:c>
      <x:c r="CZ46" s="166" t="n">
        <x:v>6</x:v>
      </x:c>
      <x:c r="DA46" s="162" t="n">
        <x:v>1</x:v>
      </x:c>
      <x:c r="DB46" s="162" t="n">
        <x:v>1</x:v>
      </x:c>
      <x:c r="DC46" s="166" t="n">
        <x:v>6</x:v>
      </x:c>
      <x:c r="DD46" s="152" t="n">
        <x:v>3</x:v>
      </x:c>
      <x:c r="DE46" s="156" t="n">
        <x:v>2</x:v>
      </x:c>
      <x:c r="DF46" s="156" t="n">
        <x:v>2</x:v>
      </x:c>
      <x:c r="DG4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6" s="156" t="n">
        <x:v>2</x:v>
      </x:c>
      <x:c r="DI46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6" s="156" t="n">
        <x:v>2</x:v>
      </x:c>
      <x:c r="DK46" s="156" t="n">
        <x:v>2</x:v>
      </x:c>
      <x:c r="DL46" s="152" t="n">
        <x:v>3</x:v>
      </x:c>
      <x:c r="DM46" s="150" t="n">
        <x:v>0</x:v>
      </x:c>
      <x:c r="DN46" s="150" t="n">
        <x:v>0</x:v>
      </x:c>
      <x:c r="DO46" s="150" t="n">
        <x:v>0</x:v>
      </x:c>
      <x:c r="DP46" s="150" t="n">
        <x:v>0</x:v>
      </x:c>
      <x:c r="DQ46" s="150" t="n">
        <x:v>0</x:v>
      </x:c>
      <x:c r="DR46" s="5"/>
      <x:c r="DS46" s="362" t="n">
        <x:v>5</x:v>
      </x:c>
      <x:c r="DT46" s="362"/>
      <x:c r="DU46" s="362"/>
      <x:c r="DV46" s="314"/>
      <x:c r="DW46" s="364" t="str">
        <x:f>INDEX(Live!$B$6:$B$11,MATCH(5,Live!$S$6:$S$11,0))</x:f>
        <x:v>青岚</x:v>
      </x:c>
      <x:c r="DX46" s="364"/>
      <x:c r="DY46" s="364"/>
      <x:c r="DZ46" s="364"/>
      <x:c r="EA46" s="364"/>
      <x:c r="EB46" s="364"/>
      <x:c r="EC46" s="364"/>
      <x:c r="ED46" s="364"/>
      <x:c r="EE46" s="364"/>
      <x:c r="EF46" s="364"/>
      <x:c r="EG46" s="314"/>
      <x:c r="EH46" s="368" t="str">
        <x:f>IF(INDEX(Live!$P$6:$P$11,MATCH(5,Live!$S$6:$S$11,0))="FINISHED",TEXT(INDEX(Live!$Q$6:$Q$11,MATCH(5,Live!$S$6:$S$11,0))*ReadMe!$C$12,"0.00")&amp;"s",IF(5=1,"LEADER",TEXT(INDEX(Live!$T$6:$T$11,MATCH(5,Live!$S$6:$S$11,0)),"+0.0")&amp;"m"))</x:f>
        <x:v>+211.9m</x:v>
      </x:c>
      <x:c r="EI46" s="368"/>
      <x:c r="EJ46" s="368"/>
      <x:c r="EK46" s="368"/>
      <x:c r="EL46" s="368"/>
      <x:c r="EM46" s="368"/>
      <x:c r="EN46" s="368"/>
      <x:c r="EO46" s="368"/>
      <x:c r="EP46" s="314"/>
      <x:c r="EQ46" s="367" t="str">
        <x:f>INDEX(Live!$F$6:$F$11,MATCH(5,Live!$S$6:$S$11,0))&amp;"/"&amp;ReadMe!$C$8</x:f>
        <x:v>2/3</x:v>
      </x:c>
      <x:c r="ER46" s="367"/>
      <x:c r="ES46" s="367"/>
      <x:c r="ET46" s="367"/>
      <x:c r="EU46" s="367"/>
      <x:c r="EV46" s="5"/>
    </x:row>
    <x:row r="47" ht="7.5" customHeight="1">
      <x:c r="A47" s="5"/>
      <x:c r="B47" s="150" t="n">
        <x:v>0</x:v>
      </x:c>
      <x:c r="C47" s="150" t="n">
        <x:v>0</x:v>
      </x:c>
      <x:c r="D47" s="154" t="n">
        <x:v>4</x:v>
      </x:c>
      <x:c r="E47" s="156" t="n">
        <x:v>2</x:v>
      </x:c>
      <x:c r="F47" s="156" t="n">
        <x:v>2</x:v>
      </x:c>
      <x:c r="G4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7" s="156" t="n">
        <x:v>2</x:v>
      </x:c>
      <x:c r="I4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7" s="156" t="n">
        <x:v>2</x:v>
      </x:c>
      <x:c r="K47" s="156" t="n">
        <x:v>2</x:v>
      </x:c>
      <x:c r="L47" s="154" t="n">
        <x:v>4</x:v>
      </x:c>
      <x:c r="M47" s="162" t="n">
        <x:v>1</x:v>
      </x:c>
      <x:c r="N47" s="162" t="n">
        <x:v>1</x:v>
      </x:c>
      <x:c r="O47" s="162" t="n">
        <x:v>1</x:v>
      </x:c>
      <x:c r="P47" s="162" t="n">
        <x:v>1</x:v>
      </x:c>
      <x:c r="Q47" s="166" t="n">
        <x:v>6</x:v>
      </x:c>
      <x:c r="R47" s="162" t="n">
        <x:v>1</x:v>
      </x:c>
      <x:c r="S47" s="162" t="n">
        <x:v>1</x:v>
      </x:c>
      <x:c r="T47" s="166" t="n">
        <x:v>6</x:v>
      </x:c>
      <x:c r="U47" s="162" t="n">
        <x:v>1</x:v>
      </x:c>
      <x:c r="V47" s="162" t="n">
        <x:v>1</x:v>
      </x:c>
      <x:c r="W47" s="166" t="n">
        <x:v>6</x:v>
      </x:c>
      <x:c r="X47" s="162" t="n">
        <x:v>1</x:v>
      </x:c>
      <x:c r="Y47" s="162" t="n">
        <x:v>1</x:v>
      </x:c>
      <x:c r="Z47" s="166" t="n">
        <x:v>6</x:v>
      </x:c>
      <x:c r="AA47" s="162" t="n">
        <x:v>1</x:v>
      </x:c>
      <x:c r="AB47" s="162" t="n">
        <x:v>1</x:v>
      </x:c>
      <x:c r="AC47" s="166" t="n">
        <x:v>6</x:v>
      </x:c>
      <x:c r="AD47" s="162" t="n">
        <x:v>1</x:v>
      </x:c>
      <x:c r="AE47" s="162" t="n">
        <x:v>1</x:v>
      </x:c>
      <x:c r="AF47" s="166" t="n">
        <x:v>6</x:v>
      </x:c>
      <x:c r="AG47" s="162" t="n">
        <x:v>1</x:v>
      </x:c>
      <x:c r="AH47" s="162" t="n">
        <x:v>1</x:v>
      </x:c>
      <x:c r="AI47" s="166" t="n">
        <x:v>6</x:v>
      </x:c>
      <x:c r="AJ47" s="162" t="n">
        <x:v>1</x:v>
      </x:c>
      <x:c r="AK47" s="162" t="n">
        <x:v>1</x:v>
      </x:c>
      <x:c r="AL47" s="166" t="n">
        <x:v>6</x:v>
      </x:c>
      <x:c r="AM47" s="162" t="n">
        <x:v>1</x:v>
      </x:c>
      <x:c r="AN47" s="162" t="n">
        <x:v>1</x:v>
      </x:c>
      <x:c r="AO47" s="166" t="n">
        <x:v>6</x:v>
      </x:c>
      <x:c r="AP47" s="162" t="n">
        <x:v>1</x:v>
      </x:c>
      <x:c r="AQ47" s="162" t="n">
        <x:v>1</x:v>
      </x:c>
      <x:c r="AR47" s="166" t="n">
        <x:v>6</x:v>
      </x:c>
      <x:c r="AS47" s="162" t="n">
        <x:v>1</x:v>
      </x:c>
      <x:c r="AT47" s="162" t="n">
        <x:v>1</x:v>
      </x:c>
      <x:c r="AU47" s="166" t="n">
        <x:v>6</x:v>
      </x:c>
      <x:c r="AV47" s="162" t="n">
        <x:v>1</x:v>
      </x:c>
      <x:c r="AW47" s="162" t="n">
        <x:v>1</x:v>
      </x:c>
      <x:c r="AX47" s="166" t="n">
        <x:v>6</x:v>
      </x:c>
      <x:c r="AY47" s="162" t="n">
        <x:v>1</x:v>
      </x:c>
      <x:c r="AZ47" s="162" t="n">
        <x:v>1</x:v>
      </x:c>
      <x:c r="BA47" s="166" t="n">
        <x:v>6</x:v>
      </x:c>
      <x:c r="BB47" s="162" t="n">
        <x:v>1</x:v>
      </x:c>
      <x:c r="BC47" s="162" t="n">
        <x:v>1</x:v>
      </x:c>
      <x:c r="BD47" s="166" t="n">
        <x:v>6</x:v>
      </x:c>
      <x:c r="BE47" s="162" t="n">
        <x:v>1</x:v>
      </x:c>
      <x:c r="BF47" s="162" t="n">
        <x:v>1</x:v>
      </x:c>
      <x:c r="BG47" s="166" t="n">
        <x:v>6</x:v>
      </x:c>
      <x:c r="BH47" s="162" t="n">
        <x:v>1</x:v>
      </x:c>
      <x:c r="BI47" s="162" t="n">
        <x:v>1</x:v>
      </x:c>
      <x:c r="BJ47" s="166" t="n">
        <x:v>6</x:v>
      </x:c>
      <x:c r="BK47" s="162" t="n">
        <x:v>1</x:v>
      </x:c>
      <x:c r="BL47" s="162" t="n">
        <x:v>1</x:v>
      </x:c>
      <x:c r="BM47" s="166" t="n">
        <x:v>6</x:v>
      </x:c>
      <x:c r="BN47" s="162" t="n">
        <x:v>1</x:v>
      </x:c>
      <x:c r="BO47" s="162" t="n">
        <x:v>1</x:v>
      </x:c>
      <x:c r="BP47" s="166" t="n">
        <x:v>6</x:v>
      </x:c>
      <x:c r="BQ47" s="162" t="n">
        <x:v>1</x:v>
      </x:c>
      <x:c r="BR47" s="162" t="n">
        <x:v>1</x:v>
      </x:c>
      <x:c r="BS47" s="166" t="n">
        <x:v>6</x:v>
      </x:c>
      <x:c r="BT47" s="162" t="n">
        <x:v>1</x:v>
      </x:c>
      <x:c r="BU47" s="162" t="n">
        <x:v>1</x:v>
      </x:c>
      <x:c r="BV47" s="166" t="n">
        <x:v>6</x:v>
      </x:c>
      <x:c r="BW47" s="162" t="n">
        <x:v>1</x:v>
      </x:c>
      <x:c r="BX47" s="162" t="n">
        <x:v>1</x:v>
      </x:c>
      <x:c r="BY47" s="166" t="n">
        <x:v>6</x:v>
      </x:c>
      <x:c r="BZ47" s="162" t="n">
        <x:v>1</x:v>
      </x:c>
      <x:c r="CA47" s="162" t="n">
        <x:v>1</x:v>
      </x:c>
      <x:c r="CB47" s="166" t="n">
        <x:v>6</x:v>
      </x:c>
      <x:c r="CC47" s="162" t="n">
        <x:v>1</x:v>
      </x:c>
      <x:c r="CD47" s="162" t="n">
        <x:v>1</x:v>
      </x:c>
      <x:c r="CE47" s="166" t="n">
        <x:v>6</x:v>
      </x:c>
      <x:c r="CF47" s="162" t="n">
        <x:v>1</x:v>
      </x:c>
      <x:c r="CG47" s="162" t="n">
        <x:v>1</x:v>
      </x:c>
      <x:c r="CH47" s="166" t="n">
        <x:v>6</x:v>
      </x:c>
      <x:c r="CI47" s="162" t="n">
        <x:v>1</x:v>
      </x:c>
      <x:c r="CJ47" s="162" t="n">
        <x:v>1</x:v>
      </x:c>
      <x:c r="CK47" s="166" t="n">
        <x:v>6</x:v>
      </x:c>
      <x:c r="CL47" s="162" t="n">
        <x:v>1</x:v>
      </x:c>
      <x:c r="CM47" s="162" t="n">
        <x:v>1</x:v>
      </x:c>
      <x:c r="CN47" s="166" t="n">
        <x:v>6</x:v>
      </x:c>
      <x:c r="CO47" s="162" t="n">
        <x:v>1</x:v>
      </x:c>
      <x:c r="CP47" s="162" t="n">
        <x:v>1</x:v>
      </x:c>
      <x:c r="CQ47" s="166" t="n">
        <x:v>6</x:v>
      </x:c>
      <x:c r="CR47" s="162" t="n">
        <x:v>1</x:v>
      </x:c>
      <x:c r="CS47" s="162" t="n">
        <x:v>1</x:v>
      </x:c>
      <x:c r="CT47" s="166" t="n">
        <x:v>6</x:v>
      </x:c>
      <x:c r="CU47" s="162" t="n">
        <x:v>1</x:v>
      </x:c>
      <x:c r="CV47" s="162" t="n">
        <x:v>1</x:v>
      </x:c>
      <x:c r="CW47" s="166" t="n">
        <x:v>6</x:v>
      </x:c>
      <x:c r="CX47" s="162" t="n">
        <x:v>1</x:v>
      </x:c>
      <x:c r="CY47" s="162" t="n">
        <x:v>1</x:v>
      </x:c>
      <x:c r="CZ47" s="166" t="n">
        <x:v>6</x:v>
      </x:c>
      <x:c r="DA47" s="162" t="n">
        <x:v>1</x:v>
      </x:c>
      <x:c r="DB47" s="162" t="n">
        <x:v>1</x:v>
      </x:c>
      <x:c r="DC47" s="166" t="n">
        <x:v>6</x:v>
      </x:c>
      <x:c r="DD47" s="154" t="n">
        <x:v>4</x:v>
      </x:c>
      <x:c r="DE47" s="156" t="n">
        <x:v>2</x:v>
      </x:c>
      <x:c r="DF47" s="156" t="n">
        <x:v>2</x:v>
      </x:c>
      <x:c r="DG4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7" s="180" t="n">
        <x:v>2</x:v>
      </x:c>
      <x:c r="DI47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7" s="156" t="n">
        <x:v>2</x:v>
      </x:c>
      <x:c r="DK47" s="156" t="n">
        <x:v>2</x:v>
      </x:c>
      <x:c r="DL47" s="154" t="n">
        <x:v>4</x:v>
      </x:c>
      <x:c r="DM47" s="150" t="n">
        <x:v>0</x:v>
      </x:c>
      <x:c r="DN47" s="160" t="n">
        <x:v>7</x:v>
      </x:c>
      <x:c r="DO47" s="150" t="n">
        <x:v>0</x:v>
      </x:c>
      <x:c r="DP47" s="160" t="n">
        <x:v>7</x:v>
      </x:c>
      <x:c r="DQ47" s="150" t="n">
        <x:v>0</x:v>
      </x:c>
      <x:c r="DR47" s="5"/>
      <x:c r="DS47" s="362"/>
      <x:c r="DT47" s="362"/>
      <x:c r="DU47" s="362"/>
      <x:c r="DV47" s="314"/>
      <x:c r="DW47" s="364"/>
      <x:c r="DX47" s="364"/>
      <x:c r="DY47" s="364"/>
      <x:c r="DZ47" s="364"/>
      <x:c r="EA47" s="364"/>
      <x:c r="EB47" s="364"/>
      <x:c r="EC47" s="364"/>
      <x:c r="ED47" s="364"/>
      <x:c r="EE47" s="364"/>
      <x:c r="EF47" s="364"/>
      <x:c r="EG47" s="314"/>
      <x:c r="EH47" s="368"/>
      <x:c r="EI47" s="368"/>
      <x:c r="EJ47" s="368"/>
      <x:c r="EK47" s="368"/>
      <x:c r="EL47" s="368"/>
      <x:c r="EM47" s="368"/>
      <x:c r="EN47" s="368"/>
      <x:c r="EO47" s="368"/>
      <x:c r="EP47" s="314"/>
      <x:c r="EQ47" s="367"/>
      <x:c r="ER47" s="367"/>
      <x:c r="ES47" s="367"/>
      <x:c r="ET47" s="367"/>
      <x:c r="EU47" s="367"/>
      <x:c r="EV47" s="5"/>
    </x:row>
    <x:row r="48" ht="7.5" customHeight="1">
      <x:c r="A48" s="5"/>
      <x:c r="B48" s="150" t="n">
        <x:v>0</x:v>
      </x:c>
      <x:c r="C48" s="150" t="n">
        <x:v>0</x:v>
      </x:c>
      <x:c r="D48" s="154" t="n">
        <x:v>4</x:v>
      </x:c>
      <x:c r="E48" s="156" t="n">
        <x:v>2</x:v>
      </x:c>
      <x:c r="F48" s="156" t="n">
        <x:v>2</x:v>
      </x:c>
      <x:c r="G4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8" s="156" t="n">
        <x:v>2</x:v>
      </x:c>
      <x:c r="I4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8" s="156" t="n">
        <x:v>2</x:v>
      </x:c>
      <x:c r="K48" s="156" t="n">
        <x:v>2</x:v>
      </x:c>
      <x:c r="L48" s="154" t="n">
        <x:v>4</x:v>
      </x:c>
      <x:c r="M48" s="152" t="n">
        <x:v>3</x:v>
      </x:c>
      <x:c r="N48" s="152" t="n">
        <x:v>3</x:v>
      </x:c>
      <x:c r="O48" s="154" t="n">
        <x:v>4</x:v>
      </x:c>
      <x:c r="P48" s="154" t="n">
        <x:v>4</x:v>
      </x:c>
      <x:c r="Q48" s="152" t="n">
        <x:v>3</x:v>
      </x:c>
      <x:c r="R48" s="152" t="n">
        <x:v>3</x:v>
      </x:c>
      <x:c r="S48" s="154" t="n">
        <x:v>4</x:v>
      </x:c>
      <x:c r="T48" s="154" t="n">
        <x:v>4</x:v>
      </x:c>
      <x:c r="U48" s="152" t="n">
        <x:v>3</x:v>
      </x:c>
      <x:c r="V48" s="152" t="n">
        <x:v>3</x:v>
      </x:c>
      <x:c r="W48" s="154" t="n">
        <x:v>4</x:v>
      </x:c>
      <x:c r="X48" s="154" t="n">
        <x:v>4</x:v>
      </x:c>
      <x:c r="Y48" s="152" t="n">
        <x:v>3</x:v>
      </x:c>
      <x:c r="Z48" s="152" t="n">
        <x:v>3</x:v>
      </x:c>
      <x:c r="AA48" s="154" t="n">
        <x:v>4</x:v>
      </x:c>
      <x:c r="AB48" s="154" t="n">
        <x:v>4</x:v>
      </x:c>
      <x:c r="AC48" s="152" t="n">
        <x:v>3</x:v>
      </x:c>
      <x:c r="AD48" s="152" t="n">
        <x:v>3</x:v>
      </x:c>
      <x:c r="AE48" s="154" t="n">
        <x:v>4</x:v>
      </x:c>
      <x:c r="AF48" s="154" t="n">
        <x:v>4</x:v>
      </x:c>
      <x:c r="AG48" s="152" t="n">
        <x:v>3</x:v>
      </x:c>
      <x:c r="AH48" s="152" t="n">
        <x:v>3</x:v>
      </x:c>
      <x:c r="AI48" s="154" t="n">
        <x:v>4</x:v>
      </x:c>
      <x:c r="AJ48" s="154" t="n">
        <x:v>4</x:v>
      </x:c>
      <x:c r="AK48" s="152" t="n">
        <x:v>3</x:v>
      </x:c>
      <x:c r="AL48" s="152" t="n">
        <x:v>3</x:v>
      </x:c>
      <x:c r="AM48" s="154" t="n">
        <x:v>4</x:v>
      </x:c>
      <x:c r="AN48" s="154" t="n">
        <x:v>4</x:v>
      </x:c>
      <x:c r="AO48" s="152" t="n">
        <x:v>3</x:v>
      </x:c>
      <x:c r="AP48" s="152" t="n">
        <x:v>3</x:v>
      </x:c>
      <x:c r="AQ48" s="154" t="n">
        <x:v>4</x:v>
      </x:c>
      <x:c r="AR48" s="154" t="n">
        <x:v>4</x:v>
      </x:c>
      <x:c r="AS48" s="152" t="n">
        <x:v>3</x:v>
      </x:c>
      <x:c r="AT48" s="152" t="n">
        <x:v>3</x:v>
      </x:c>
      <x:c r="AU48" s="154" t="n">
        <x:v>4</x:v>
      </x:c>
      <x:c r="AV48" s="154" t="n">
        <x:v>4</x:v>
      </x:c>
      <x:c r="AW48" s="152" t="n">
        <x:v>3</x:v>
      </x:c>
      <x:c r="AX48" s="152" t="n">
        <x:v>3</x:v>
      </x:c>
      <x:c r="AY48" s="154" t="n">
        <x:v>4</x:v>
      </x:c>
      <x:c r="AZ48" s="154" t="n">
        <x:v>4</x:v>
      </x:c>
      <x:c r="BA48" s="152" t="n">
        <x:v>3</x:v>
      </x:c>
      <x:c r="BB48" s="152" t="n">
        <x:v>3</x:v>
      </x:c>
      <x:c r="BC48" s="154" t="n">
        <x:v>4</x:v>
      </x:c>
      <x:c r="BD48" s="154" t="n">
        <x:v>4</x:v>
      </x:c>
      <x:c r="BE48" s="152" t="n">
        <x:v>3</x:v>
      </x:c>
      <x:c r="BF48" s="152" t="n">
        <x:v>3</x:v>
      </x:c>
      <x:c r="BG48" s="154" t="n">
        <x:v>4</x:v>
      </x:c>
      <x:c r="BH48" s="154" t="n">
        <x:v>4</x:v>
      </x:c>
      <x:c r="BI48" s="152" t="n">
        <x:v>3</x:v>
      </x:c>
      <x:c r="BJ48" s="152" t="n">
        <x:v>3</x:v>
      </x:c>
      <x:c r="BK48" s="154" t="n">
        <x:v>4</x:v>
      </x:c>
      <x:c r="BL48" s="154" t="n">
        <x:v>4</x:v>
      </x:c>
      <x:c r="BM48" s="152" t="n">
        <x:v>3</x:v>
      </x:c>
      <x:c r="BN48" s="152" t="n">
        <x:v>3</x:v>
      </x:c>
      <x:c r="BO48" s="154" t="n">
        <x:v>4</x:v>
      </x:c>
      <x:c r="BP48" s="154" t="n">
        <x:v>4</x:v>
      </x:c>
      <x:c r="BQ48" s="152" t="n">
        <x:v>3</x:v>
      </x:c>
      <x:c r="BR48" s="152" t="n">
        <x:v>3</x:v>
      </x:c>
      <x:c r="BS48" s="154" t="n">
        <x:v>4</x:v>
      </x:c>
      <x:c r="BT48" s="154" t="n">
        <x:v>4</x:v>
      </x:c>
      <x:c r="BU48" s="152" t="n">
        <x:v>3</x:v>
      </x:c>
      <x:c r="BV48" s="152" t="n">
        <x:v>3</x:v>
      </x:c>
      <x:c r="BW48" s="154" t="n">
        <x:v>4</x:v>
      </x:c>
      <x:c r="BX48" s="154" t="n">
        <x:v>4</x:v>
      </x:c>
      <x:c r="BY48" s="152" t="n">
        <x:v>3</x:v>
      </x:c>
      <x:c r="BZ48" s="152" t="n">
        <x:v>3</x:v>
      </x:c>
      <x:c r="CA48" s="154" t="n">
        <x:v>4</x:v>
      </x:c>
      <x:c r="CB48" s="154" t="n">
        <x:v>4</x:v>
      </x:c>
      <x:c r="CC48" s="152" t="n">
        <x:v>3</x:v>
      </x:c>
      <x:c r="CD48" s="152" t="n">
        <x:v>3</x:v>
      </x:c>
      <x:c r="CE48" s="154" t="n">
        <x:v>4</x:v>
      </x:c>
      <x:c r="CF48" s="154" t="n">
        <x:v>4</x:v>
      </x:c>
      <x:c r="CG48" s="152" t="n">
        <x:v>3</x:v>
      </x:c>
      <x:c r="CH48" s="152" t="n">
        <x:v>3</x:v>
      </x:c>
      <x:c r="CI48" s="154" t="n">
        <x:v>4</x:v>
      </x:c>
      <x:c r="CJ48" s="154" t="n">
        <x:v>4</x:v>
      </x:c>
      <x:c r="CK48" s="152" t="n">
        <x:v>3</x:v>
      </x:c>
      <x:c r="CL48" s="152" t="n">
        <x:v>3</x:v>
      </x:c>
      <x:c r="CM48" s="154" t="n">
        <x:v>4</x:v>
      </x:c>
      <x:c r="CN48" s="154" t="n">
        <x:v>4</x:v>
      </x:c>
      <x:c r="CO48" s="152" t="n">
        <x:v>3</x:v>
      </x:c>
      <x:c r="CP48" s="152" t="n">
        <x:v>3</x:v>
      </x:c>
      <x:c r="CQ48" s="154" t="n">
        <x:v>4</x:v>
      </x:c>
      <x:c r="CR48" s="154" t="n">
        <x:v>4</x:v>
      </x:c>
      <x:c r="CS48" s="152" t="n">
        <x:v>3</x:v>
      </x:c>
      <x:c r="CT48" s="152" t="n">
        <x:v>3</x:v>
      </x:c>
      <x:c r="CU48" s="154" t="n">
        <x:v>4</x:v>
      </x:c>
      <x:c r="CV48" s="154" t="n">
        <x:v>4</x:v>
      </x:c>
      <x:c r="CW48" s="152" t="n">
        <x:v>3</x:v>
      </x:c>
      <x:c r="CX48" s="152" t="n">
        <x:v>3</x:v>
      </x:c>
      <x:c r="CY48" s="154" t="n">
        <x:v>4</x:v>
      </x:c>
      <x:c r="CZ48" s="154" t="n">
        <x:v>4</x:v>
      </x:c>
      <x:c r="DA48" s="152" t="n">
        <x:v>3</x:v>
      </x:c>
      <x:c r="DB48" s="152" t="n">
        <x:v>3</x:v>
      </x:c>
      <x:c r="DC48" s="154" t="n">
        <x:v>4</x:v>
      </x:c>
      <x:c r="DD48" s="154" t="n">
        <x:v>4</x:v>
      </x:c>
      <x:c r="DE48" s="156" t="n">
        <x:v>2</x:v>
      </x:c>
      <x:c r="DF48" s="156" t="n">
        <x:v>2</x:v>
      </x:c>
      <x:c r="DG4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8" s="180" t="n">
        <x:v>2</x:v>
      </x:c>
      <x:c r="DI48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8" s="156" t="n">
        <x:v>2</x:v>
      </x:c>
      <x:c r="DK48" s="156" t="n">
        <x:v>2</x:v>
      </x:c>
      <x:c r="DL48" s="154" t="n">
        <x:v>4</x:v>
      </x:c>
      <x:c r="DM48" s="150" t="n">
        <x:v>0</x:v>
      </x:c>
      <x:c r="DN48" s="150" t="n">
        <x:v>0</x:v>
      </x:c>
      <x:c r="DO48" s="150" t="n">
        <x:v>0</x:v>
      </x:c>
      <x:c r="DP48" s="150" t="n">
        <x:v>0</x:v>
      </x:c>
      <x:c r="DQ48" s="150" t="n">
        <x:v>0</x:v>
      </x:c>
      <x:c r="DR48" s="5"/>
      <x:c r="DS48" s="362"/>
      <x:c r="DT48" s="362"/>
      <x:c r="DU48" s="362"/>
      <x:c r="DV48" s="314"/>
      <x:c r="DW48" s="364"/>
      <x:c r="DX48" s="364"/>
      <x:c r="DY48" s="364"/>
      <x:c r="DZ48" s="364"/>
      <x:c r="EA48" s="364"/>
      <x:c r="EB48" s="364"/>
      <x:c r="EC48" s="364"/>
      <x:c r="ED48" s="364"/>
      <x:c r="EE48" s="364"/>
      <x:c r="EF48" s="364"/>
      <x:c r="EG48" s="314"/>
      <x:c r="EH48" s="368"/>
      <x:c r="EI48" s="368"/>
      <x:c r="EJ48" s="368"/>
      <x:c r="EK48" s="368"/>
      <x:c r="EL48" s="368"/>
      <x:c r="EM48" s="368"/>
      <x:c r="EN48" s="368"/>
      <x:c r="EO48" s="368"/>
      <x:c r="EP48" s="314"/>
      <x:c r="EQ48" s="367"/>
      <x:c r="ER48" s="367"/>
      <x:c r="ES48" s="367"/>
      <x:c r="ET48" s="367"/>
      <x:c r="EU48" s="367"/>
      <x:c r="EV48" s="5"/>
    </x:row>
    <x:row r="49" ht="7.5" customHeight="1">
      <x:c r="A49" s="5"/>
      <x:c r="B49" s="150" t="n">
        <x:v>0</x:v>
      </x:c>
      <x:c r="C49" s="150" t="n">
        <x:v>0</x:v>
      </x:c>
      <x:c r="D49" s="152" t="n">
        <x:v>3</x:v>
      </x:c>
      <x:c r="E49" s="156" t="n">
        <x:v>2</x:v>
      </x:c>
      <x:c r="F49" s="156" t="n">
        <x:v>2</x:v>
      </x:c>
      <x:c r="G4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49" s="156" t="n">
        <x:v>2</x:v>
      </x:c>
      <x:c r="I4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49" s="156" t="n">
        <x:v>2</x:v>
      </x:c>
      <x:c r="K49" s="156" t="n">
        <x:v>2</x:v>
      </x:c>
      <x:c r="L49" s="156" t="n">
        <x:v>2</x:v>
      </x:c>
      <x:c r="M49" s="156" t="n">
        <x:v>2</x:v>
      </x:c>
      <x:c r="N49" s="156" t="n">
        <x:v>2</x:v>
      </x:c>
      <x:c r="O49" s="156" t="n">
        <x:v>2</x:v>
      </x:c>
      <x:c r="P49" s="156" t="n">
        <x:v>2</x:v>
      </x:c>
      <x:c r="Q49" s="156" t="n">
        <x:v>2</x:v>
      </x:c>
      <x:c r="R49" s="156" t="n">
        <x:v>2</x:v>
      </x:c>
      <x:c r="S49" s="156" t="n">
        <x:v>2</x:v>
      </x:c>
      <x:c r="T49" s="156" t="n">
        <x:v>2</x:v>
      </x:c>
      <x:c r="U49" s="156" t="n">
        <x:v>2</x:v>
      </x:c>
      <x:c r="V49" s="156" t="n">
        <x:v>2</x:v>
      </x:c>
      <x:c r="W49" s="156" t="n">
        <x:v>2</x:v>
      </x:c>
      <x:c r="X49" s="156" t="n">
        <x:v>2</x:v>
      </x:c>
      <x:c r="Y49" s="156" t="n">
        <x:v>2</x:v>
      </x:c>
      <x:c r="Z49" s="156" t="n">
        <x:v>2</x:v>
      </x:c>
      <x:c r="AA49" s="156" t="n">
        <x:v>2</x:v>
      </x:c>
      <x:c r="AB49" s="156" t="n">
        <x:v>2</x:v>
      </x:c>
      <x:c r="AC49" s="156" t="n">
        <x:v>2</x:v>
      </x:c>
      <x:c r="AD49" s="156" t="n">
        <x:v>2</x:v>
      </x:c>
      <x:c r="AE49" s="156" t="n">
        <x:v>2</x:v>
      </x:c>
      <x:c r="AF49" s="156" t="n">
        <x:v>2</x:v>
      </x:c>
      <x:c r="AG49" s="156" t="n">
        <x:v>2</x:v>
      </x:c>
      <x:c r="AH49" s="156" t="n">
        <x:v>2</x:v>
      </x:c>
      <x:c r="AI49" s="156" t="n">
        <x:v>2</x:v>
      </x:c>
      <x:c r="AJ49" s="168" t="n">
        <x:v>8</x:v>
      </x:c>
      <x:c r="AK49" s="152" t="n">
        <x:v>3</x:v>
      </x:c>
      <x:c r="AL49" s="156" t="n">
        <x:v>2</x:v>
      </x:c>
      <x:c r="AM49" s="156" t="n">
        <x:v>2</x:v>
      </x:c>
      <x:c r="AN49" s="156" t="n">
        <x:v>2</x:v>
      </x:c>
      <x:c r="AO49" s="156" t="n">
        <x:v>2</x:v>
      </x:c>
      <x:c r="AP49" s="156" t="n">
        <x:v>2</x:v>
      </x:c>
      <x:c r="AQ49" s="156" t="n">
        <x:v>2</x:v>
      </x:c>
      <x:c r="AR49" s="156" t="n">
        <x:v>2</x:v>
      </x:c>
      <x:c r="AS49" s="156" t="n">
        <x:v>2</x:v>
      </x:c>
      <x:c r="AT49" s="156" t="n">
        <x:v>2</x:v>
      </x:c>
      <x:c r="AU49" s="156" t="n">
        <x:v>2</x:v>
      </x:c>
      <x:c r="AV49" s="156" t="n">
        <x:v>2</x:v>
      </x:c>
      <x:c r="AW49" s="156" t="n">
        <x:v>2</x:v>
      </x:c>
      <x:c r="AX49" s="156" t="n">
        <x:v>2</x:v>
      </x:c>
      <x:c r="AY49" s="156" t="n">
        <x:v>2</x:v>
      </x:c>
      <x:c r="AZ49" s="156" t="n">
        <x:v>2</x:v>
      </x:c>
      <x:c r="BA49" s="156" t="n">
        <x:v>2</x:v>
      </x:c>
      <x:c r="BB49" s="156" t="n">
        <x:v>2</x:v>
      </x:c>
      <x:c r="BC49" s="156" t="n">
        <x:v>2</x:v>
      </x:c>
      <x:c r="BD49" s="156" t="n">
        <x:v>2</x:v>
      </x:c>
      <x:c r="BE49" s="156" t="n">
        <x:v>2</x:v>
      </x:c>
      <x:c r="BF49" s="156" t="n">
        <x:v>2</x:v>
      </x:c>
      <x:c r="BG49" s="156" t="n">
        <x:v>2</x:v>
      </x:c>
      <x:c r="BH49" s="156" t="n">
        <x:v>2</x:v>
      </x:c>
      <x:c r="BI49" s="156" t="n">
        <x:v>2</x:v>
      </x:c>
      <x:c r="BJ49" s="156" t="n">
        <x:v>2</x:v>
      </x:c>
      <x:c r="BK49" s="156" t="n">
        <x:v>2</x:v>
      </x:c>
      <x:c r="BL49" s="156" t="n">
        <x:v>2</x:v>
      </x:c>
      <x:c r="BM49" s="156" t="n">
        <x:v>2</x:v>
      </x:c>
      <x:c r="BN49" s="156" t="n">
        <x:v>2</x:v>
      </x:c>
      <x:c r="BO49" s="156" t="n">
        <x:v>2</x:v>
      </x:c>
      <x:c r="BP49" s="156" t="n">
        <x:v>2</x:v>
      </x:c>
      <x:c r="BQ49" s="156" t="n">
        <x:v>2</x:v>
      </x:c>
      <x:c r="BR49" s="156" t="n">
        <x:v>2</x:v>
      </x:c>
      <x:c r="BS49" s="156" t="n">
        <x:v>2</x:v>
      </x:c>
      <x:c r="BT49" s="156" t="n">
        <x:v>2</x:v>
      </x:c>
      <x:c r="BU49" s="156" t="n">
        <x:v>2</x:v>
      </x:c>
      <x:c r="BV49" s="156" t="n">
        <x:v>2</x:v>
      </x:c>
      <x:c r="BW49" s="156" t="n">
        <x:v>2</x:v>
      </x:c>
      <x:c r="BX49" s="156" t="n">
        <x:v>2</x:v>
      </x:c>
      <x:c r="BY49" s="156" t="n">
        <x:v>2</x:v>
      </x:c>
      <x:c r="BZ49" s="156" t="n">
        <x:v>2</x:v>
      </x:c>
      <x:c r="CA49" s="156" t="n">
        <x:v>2</x:v>
      </x:c>
      <x:c r="CB49" s="156" t="n">
        <x:v>2</x:v>
      </x:c>
      <x:c r="CC49" s="156" t="n">
        <x:v>2</x:v>
      </x:c>
      <x:c r="CD49" s="156" t="n">
        <x:v>2</x:v>
      </x:c>
      <x:c r="CE49" s="156" t="n">
        <x:v>2</x:v>
      </x:c>
      <x:c r="CF49" s="156" t="n">
        <x:v>2</x:v>
      </x:c>
      <x:c r="CG49" s="156" t="n">
        <x:v>2</x:v>
      </x:c>
      <x:c r="CH49" s="156" t="n">
        <x:v>2</x:v>
      </x:c>
      <x:c r="CI49" s="156" t="n">
        <x:v>2</x:v>
      </x:c>
      <x:c r="CJ49" s="156" t="n">
        <x:v>2</x:v>
      </x:c>
      <x:c r="CK49" s="156" t="n">
        <x:v>2</x:v>
      </x:c>
      <x:c r="CL49" s="156" t="n">
        <x:v>2</x:v>
      </x:c>
      <x:c r="CM49" s="156" t="n">
        <x:v>2</x:v>
      </x:c>
      <x:c r="CN49" s="156" t="n">
        <x:v>2</x:v>
      </x:c>
      <x:c r="CO49" s="156" t="n">
        <x:v>2</x:v>
      </x:c>
      <x:c r="CP49" s="156" t="n">
        <x:v>2</x:v>
      </x:c>
      <x:c r="CQ49" s="156" t="n">
        <x:v>2</x:v>
      </x:c>
      <x:c r="CR49" s="156" t="n">
        <x:v>2</x:v>
      </x:c>
      <x:c r="CS49" s="156" t="n">
        <x:v>2</x:v>
      </x:c>
      <x:c r="CT49" s="156" t="n">
        <x:v>2</x:v>
      </x:c>
      <x:c r="CU49" s="156" t="n">
        <x:v>2</x:v>
      </x:c>
      <x:c r="CV49" s="156" t="n">
        <x:v>2</x:v>
      </x:c>
      <x:c r="CW49" s="156" t="n">
        <x:v>2</x:v>
      </x:c>
      <x:c r="CX49" s="156" t="n">
        <x:v>2</x:v>
      </x:c>
      <x:c r="CY49" s="156" t="n">
        <x:v>2</x:v>
      </x:c>
      <x:c r="CZ49" s="156" t="n">
        <x:v>2</x:v>
      </x:c>
      <x:c r="DA49" s="156" t="n">
        <x:v>2</x:v>
      </x:c>
      <x:c r="DB49" s="156" t="n">
        <x:v>2</x:v>
      </x:c>
      <x:c r="DC49" s="156" t="n">
        <x:v>2</x:v>
      </x:c>
      <x:c r="DD49" s="156" t="n">
        <x:v>2</x:v>
      </x:c>
      <x:c r="DE49" s="156" t="n">
        <x:v>2</x:v>
      </x:c>
      <x:c r="DF49" s="156" t="n">
        <x:v>2</x:v>
      </x:c>
      <x:c r="DG4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49" s="156" t="n">
        <x:v>2</x:v>
      </x:c>
      <x:c r="DI49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49" s="156" t="n">
        <x:v>2</x:v>
      </x:c>
      <x:c r="DK49" s="156" t="n">
        <x:v>2</x:v>
      </x:c>
      <x:c r="DL49" s="152" t="n">
        <x:v>3</x:v>
      </x:c>
      <x:c r="DM49" s="150" t="n">
        <x:v>0</x:v>
      </x:c>
      <x:c r="DN49" s="160" t="n">
        <x:v>7</x:v>
      </x:c>
      <x:c r="DO49" s="150" t="n">
        <x:v>0</x:v>
      </x:c>
      <x:c r="DP49" s="160" t="n">
        <x:v>7</x:v>
      </x:c>
      <x:c r="DQ49" s="150" t="n">
        <x:v>0</x:v>
      </x:c>
      <x:c r="DR49" s="5"/>
      <x:c r="DS49" s="362" t="n">
        <x:v>6</x:v>
      </x:c>
      <x:c r="DT49" s="362"/>
      <x:c r="DU49" s="362"/>
      <x:c r="DV49" s="314"/>
      <x:c r="DW49" s="364" t="str">
        <x:f>INDEX(Live!$B$6:$B$11,MATCH(6,Live!$S$6:$S$11,0))</x:f>
        <x:v>橙锋</x:v>
      </x:c>
      <x:c r="DX49" s="364"/>
      <x:c r="DY49" s="364"/>
      <x:c r="DZ49" s="364"/>
      <x:c r="EA49" s="364"/>
      <x:c r="EB49" s="364"/>
      <x:c r="EC49" s="364"/>
      <x:c r="ED49" s="364"/>
      <x:c r="EE49" s="364"/>
      <x:c r="EF49" s="364"/>
      <x:c r="EG49" s="314"/>
      <x:c r="EH49" s="368" t="str">
        <x:f>IF(INDEX(Live!$P$6:$P$11,MATCH(6,Live!$S$6:$S$11,0))="FINISHED",TEXT(INDEX(Live!$Q$6:$Q$11,MATCH(6,Live!$S$6:$S$11,0))*ReadMe!$C$12,"0.00")&amp;"s",IF(6=1,"LEADER",TEXT(INDEX(Live!$T$6:$T$11,MATCH(6,Live!$S$6:$S$11,0)),"+0.0")&amp;"m"))</x:f>
        <x:v>+296.1m</x:v>
      </x:c>
      <x:c r="EI49" s="368"/>
      <x:c r="EJ49" s="368"/>
      <x:c r="EK49" s="368"/>
      <x:c r="EL49" s="368"/>
      <x:c r="EM49" s="368"/>
      <x:c r="EN49" s="368"/>
      <x:c r="EO49" s="368"/>
      <x:c r="EP49" s="314"/>
      <x:c r="EQ49" s="367" t="str">
        <x:f>INDEX(Live!$F$6:$F$11,MATCH(6,Live!$S$6:$S$11,0))&amp;"/"&amp;ReadMe!$C$8</x:f>
        <x:v>2/3</x:v>
      </x:c>
      <x:c r="ER49" s="367"/>
      <x:c r="ES49" s="367"/>
      <x:c r="ET49" s="367"/>
      <x:c r="EU49" s="367"/>
      <x:c r="EV49" s="5"/>
    </x:row>
    <x:row r="50" ht="7.5" customHeight="1">
      <x:c r="A50" s="5"/>
      <x:c r="B50" s="150" t="n">
        <x:v>0</x:v>
      </x:c>
      <x:c r="C50" s="150" t="n">
        <x:v>0</x:v>
      </x:c>
      <x:c r="D50" s="152" t="n">
        <x:v>3</x:v>
      </x:c>
      <x:c r="E50" s="156" t="n">
        <x:v>2</x:v>
      </x:c>
      <x:c r="F50" s="156" t="n">
        <x:v>2</x:v>
      </x:c>
      <x:c r="G5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50" s="180" t="n">
        <x:v>2</x:v>
      </x:c>
      <x:c r="I5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50" s="156" t="n">
        <x:v>2</x:v>
      </x:c>
      <x:c r="K50" s="156" t="n">
        <x:v>2</x:v>
      </x:c>
      <x:c r="L50" s="156" t="n">
        <x:v>2</x:v>
      </x:c>
      <x:c r="M50" s="156" t="n">
        <x:v>2</x:v>
      </x:c>
      <x:c r="N50" s="156" t="n">
        <x:v>2</x:v>
      </x:c>
      <x:c r="O50" s="156" t="n">
        <x:v>2</x:v>
      </x:c>
      <x:c r="P50" s="156" t="n">
        <x:v>2</x:v>
      </x:c>
      <x:c r="Q50" s="176" t="n">
        <x:v>2</x:v>
      </x:c>
      <x:c r="R50" s="156" t="n">
        <x:v>2</x:v>
      </x:c>
      <x:c r="S50" s="156" t="n">
        <x:v>2</x:v>
      </x:c>
      <x:c r="T50" s="156" t="n">
        <x:v>2</x:v>
      </x:c>
      <x:c r="U50" s="156" t="n">
        <x:v>2</x:v>
      </x:c>
      <x:c r="V50" s="156" t="n">
        <x:v>2</x:v>
      </x:c>
      <x:c r="W50" s="156" t="n">
        <x:v>2</x:v>
      </x:c>
      <x:c r="X50" s="156" t="n">
        <x:v>2</x:v>
      </x:c>
      <x:c r="Y50" s="156" t="n">
        <x:v>2</x:v>
      </x:c>
      <x:c r="Z50" s="156" t="n">
        <x:v>2</x:v>
      </x:c>
      <x:c r="AA50" s="156" t="n">
        <x:v>2</x:v>
      </x:c>
      <x:c r="AB50" s="156" t="n">
        <x:v>2</x:v>
      </x:c>
      <x:c r="AC50" s="156" t="n">
        <x:v>2</x:v>
      </x:c>
      <x:c r="AD50" s="156" t="n">
        <x:v>2</x:v>
      </x:c>
      <x:c r="AE50" s="156" t="n">
        <x:v>2</x:v>
      </x:c>
      <x:c r="AF50" s="156" t="n">
        <x:v>2</x:v>
      </x:c>
      <x:c r="AG50" s="156" t="n">
        <x:v>2</x:v>
      </x:c>
      <x:c r="AH50" s="156" t="n">
        <x:v>2</x:v>
      </x:c>
      <x:c r="AI50" s="156" t="n">
        <x:v>2</x:v>
      </x:c>
      <x:c r="AJ50" s="152" t="n">
        <x:v>3</x:v>
      </x:c>
      <x:c r="AK50" s="168" t="n">
        <x:v>8</x:v>
      </x:c>
      <x:c r="AL50" s="156" t="n">
        <x:v>2</x:v>
      </x:c>
      <x:c r="AM50" s="156" t="n">
        <x:v>2</x:v>
      </x:c>
      <x:c r="AN50" s="156" t="n">
        <x:v>2</x:v>
      </x:c>
      <x:c r="AO50" s="156" t="n">
        <x:v>2</x:v>
      </x:c>
      <x:c r="AP50" s="156" t="n">
        <x:v>2</x:v>
      </x:c>
      <x:c r="AQ50" s="156" t="n">
        <x:v>2</x:v>
      </x:c>
      <x:c r="AR50" s="156" t="n">
        <x:v>2</x:v>
      </x:c>
      <x:c r="AS50" s="156" t="n">
        <x:v>2</x:v>
      </x:c>
      <x:c r="AT50" s="156" t="n">
        <x:v>2</x:v>
      </x:c>
      <x:c r="AU50" s="236" t="n">
        <x:v>2</x:v>
      </x:c>
      <x:c r="AV50" s="156" t="n">
        <x:v>2</x:v>
      </x:c>
      <x:c r="AW50" s="156" t="n">
        <x:v>2</x:v>
      </x:c>
      <x:c r="AX50" s="156" t="n">
        <x:v>2</x:v>
      </x:c>
      <x:c r="AY50" s="156" t="n">
        <x:v>2</x:v>
      </x:c>
      <x:c r="AZ50" s="156" t="n">
        <x:v>2</x:v>
      </x:c>
      <x:c r="BA50" s="156" t="n">
        <x:v>2</x:v>
      </x:c>
      <x:c r="BB50" s="156" t="n">
        <x:v>2</x:v>
      </x:c>
      <x:c r="BC50" s="156" t="n">
        <x:v>2</x:v>
      </x:c>
      <x:c r="BD50" s="156" t="n">
        <x:v>2</x:v>
      </x:c>
      <x:c r="BE50" s="156" t="n">
        <x:v>2</x:v>
      </x:c>
      <x:c r="BF50" s="156" t="n">
        <x:v>2</x:v>
      </x:c>
      <x:c r="BG50" s="156" t="n">
        <x:v>2</x:v>
      </x:c>
      <x:c r="BH50" s="156" t="n">
        <x:v>2</x:v>
      </x:c>
      <x:c r="BI50" s="156" t="n">
        <x:v>2</x:v>
      </x:c>
      <x:c r="BJ50" s="156" t="n">
        <x:v>2</x:v>
      </x:c>
      <x:c r="BK50" s="156" t="n">
        <x:v>2</x:v>
      </x:c>
      <x:c r="BL50" s="156" t="n">
        <x:v>2</x:v>
      </x:c>
      <x:c r="BM50" s="156" t="n">
        <x:v>2</x:v>
      </x:c>
      <x:c r="BN50" s="156" t="n">
        <x:v>2</x:v>
      </x:c>
      <x:c r="BO50" s="232" t="n">
        <x:v>2</x:v>
      </x:c>
      <x:c r="BP50" s="156" t="n">
        <x:v>2</x:v>
      </x:c>
      <x:c r="BQ50" s="156" t="n">
        <x:v>2</x:v>
      </x:c>
      <x:c r="BR50" s="156" t="n">
        <x:v>2</x:v>
      </x:c>
      <x:c r="BS50" s="156" t="n">
        <x:v>2</x:v>
      </x:c>
      <x:c r="BT50" s="156" t="n">
        <x:v>2</x:v>
      </x:c>
      <x:c r="BU50" s="156" t="n">
        <x:v>2</x:v>
      </x:c>
      <x:c r="BV50" s="156" t="n">
        <x:v>2</x:v>
      </x:c>
      <x:c r="BW50" s="156" t="n">
        <x:v>2</x:v>
      </x:c>
      <x:c r="BX50" s="156" t="n">
        <x:v>2</x:v>
      </x:c>
      <x:c r="BY50" s="156" t="n">
        <x:v>2</x:v>
      </x:c>
      <x:c r="BZ50" s="156" t="n">
        <x:v>2</x:v>
      </x:c>
      <x:c r="CA50" s="156" t="n">
        <x:v>2</x:v>
      </x:c>
      <x:c r="CB50" s="156" t="n">
        <x:v>2</x:v>
      </x:c>
      <x:c r="CC50" s="156" t="n">
        <x:v>2</x:v>
      </x:c>
      <x:c r="CD50" s="156" t="n">
        <x:v>2</x:v>
      </x:c>
      <x:c r="CE50" s="156" t="n">
        <x:v>2</x:v>
      </x:c>
      <x:c r="CF50" s="156" t="n">
        <x:v>2</x:v>
      </x:c>
      <x:c r="CG50" s="156" t="n">
        <x:v>2</x:v>
      </x:c>
      <x:c r="CH50" s="156" t="n">
        <x:v>2</x:v>
      </x:c>
      <x:c r="CI50" s="228" t="n">
        <x:v>2</x:v>
      </x:c>
      <x:c r="CJ50" s="156" t="n">
        <x:v>2</x:v>
      </x:c>
      <x:c r="CK50" s="156" t="n">
        <x:v>2</x:v>
      </x:c>
      <x:c r="CL50" s="156" t="n">
        <x:v>2</x:v>
      </x:c>
      <x:c r="CM50" s="156" t="n">
        <x:v>2</x:v>
      </x:c>
      <x:c r="CN50" s="156" t="n">
        <x:v>2</x:v>
      </x:c>
      <x:c r="CO50" s="156" t="n">
        <x:v>2</x:v>
      </x:c>
      <x:c r="CP50" s="156" t="n">
        <x:v>2</x:v>
      </x:c>
      <x:c r="CQ50" s="156" t="n">
        <x:v>2</x:v>
      </x:c>
      <x:c r="CR50" s="156" t="n">
        <x:v>2</x:v>
      </x:c>
      <x:c r="CS50" s="156" t="n">
        <x:v>2</x:v>
      </x:c>
      <x:c r="CT50" s="156" t="n">
        <x:v>2</x:v>
      </x:c>
      <x:c r="CU50" s="156" t="n">
        <x:v>2</x:v>
      </x:c>
      <x:c r="CV50" s="156" t="n">
        <x:v>2</x:v>
      </x:c>
      <x:c r="CW50" s="156" t="n">
        <x:v>2</x:v>
      </x:c>
      <x:c r="CX50" s="156" t="n">
        <x:v>2</x:v>
      </x:c>
      <x:c r="CY50" s="156" t="n">
        <x:v>2</x:v>
      </x:c>
      <x:c r="CZ50" s="156" t="n">
        <x:v>2</x:v>
      </x:c>
      <x:c r="DA50" s="156" t="n">
        <x:v>2</x:v>
      </x:c>
      <x:c r="DB50" s="156" t="n">
        <x:v>2</x:v>
      </x:c>
      <x:c r="DC50" s="224" t="n">
        <x:v>2</x:v>
      </x:c>
      <x:c r="DD50" s="156" t="n">
        <x:v>2</x:v>
      </x:c>
      <x:c r="DE50" s="156" t="n">
        <x:v>2</x:v>
      </x:c>
      <x:c r="DF50" s="156" t="n">
        <x:v>2</x:v>
      </x:c>
      <x:c r="DG5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50" s="156" t="n">
        <x:v>2</x:v>
      </x:c>
      <x:c r="DI50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50" s="156" t="n">
        <x:v>2</x:v>
      </x:c>
      <x:c r="DK50" s="156" t="n">
        <x:v>2</x:v>
      </x:c>
      <x:c r="DL50" s="152" t="n">
        <x:v>3</x:v>
      </x:c>
      <x:c r="DM50" s="150" t="n">
        <x:v>0</x:v>
      </x:c>
      <x:c r="DN50" s="150" t="n">
        <x:v>0</x:v>
      </x:c>
      <x:c r="DO50" s="150" t="n">
        <x:v>0</x:v>
      </x:c>
      <x:c r="DP50" s="150" t="n">
        <x:v>0</x:v>
      </x:c>
      <x:c r="DQ50" s="150" t="n">
        <x:v>0</x:v>
      </x:c>
      <x:c r="DR50" s="5"/>
      <x:c r="DS50" s="362"/>
      <x:c r="DT50" s="362"/>
      <x:c r="DU50" s="362"/>
      <x:c r="DV50" s="314"/>
      <x:c r="DW50" s="364"/>
      <x:c r="DX50" s="364"/>
      <x:c r="DY50" s="364"/>
      <x:c r="DZ50" s="364"/>
      <x:c r="EA50" s="364"/>
      <x:c r="EB50" s="364"/>
      <x:c r="EC50" s="364"/>
      <x:c r="ED50" s="364"/>
      <x:c r="EE50" s="364"/>
      <x:c r="EF50" s="364"/>
      <x:c r="EG50" s="314"/>
      <x:c r="EH50" s="368"/>
      <x:c r="EI50" s="368"/>
      <x:c r="EJ50" s="368"/>
      <x:c r="EK50" s="368"/>
      <x:c r="EL50" s="368"/>
      <x:c r="EM50" s="368"/>
      <x:c r="EN50" s="368"/>
      <x:c r="EO50" s="368"/>
      <x:c r="EP50" s="314"/>
      <x:c r="EQ50" s="367"/>
      <x:c r="ER50" s="367"/>
      <x:c r="ES50" s="367"/>
      <x:c r="ET50" s="367"/>
      <x:c r="EU50" s="367"/>
      <x:c r="EV50" s="5"/>
    </x:row>
    <x:row r="51" ht="7.5" customHeight="1">
      <x:c r="A51" s="5"/>
      <x:c r="B51" s="150" t="n">
        <x:v>0</x:v>
      </x:c>
      <x:c r="C51" s="150" t="n">
        <x:v>0</x:v>
      </x:c>
      <x:c r="D51" s="154" t="n">
        <x:v>4</x:v>
      </x:c>
      <x:c r="E51" s="156" t="n">
        <x:v>2</x:v>
      </x:c>
      <x:c r="F51" s="156" t="n">
        <x:v>2</x:v>
      </x:c>
      <x:c r="G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51" s="180" t="n">
        <x:v>2</x:v>
      </x:c>
      <x:c r="I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K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L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M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N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O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P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Q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R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S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T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U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W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Y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Z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A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B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C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D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E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F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G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H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I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J51" s="42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K51" s="430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L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M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N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O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Q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S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T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U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V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W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X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Y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Z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A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B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C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D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E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F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G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H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I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J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K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L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M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N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O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P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Q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R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S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T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U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V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W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X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Y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Z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A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B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C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D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E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F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G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H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I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J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K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L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M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N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O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P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Q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R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T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V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W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X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Y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Z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A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B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C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D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E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F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G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I51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J51" s="156" t="n">
        <x:v>2</x:v>
      </x:c>
      <x:c r="DK51" s="156" t="n">
        <x:v>2</x:v>
      </x:c>
      <x:c r="DL51" s="154" t="n">
        <x:v>4</x:v>
      </x:c>
      <x:c r="DM51" s="150" t="n">
        <x:v>0</x:v>
      </x:c>
      <x:c r="DN51" s="160" t="n">
        <x:v>7</x:v>
      </x:c>
      <x:c r="DO51" s="150" t="n">
        <x:v>0</x:v>
      </x:c>
      <x:c r="DP51" s="160" t="n">
        <x:v>7</x:v>
      </x:c>
      <x:c r="DQ51" s="150" t="n">
        <x:v>0</x:v>
      </x:c>
      <x:c r="DR51" s="5"/>
      <x:c r="DS51" s="362"/>
      <x:c r="DT51" s="362"/>
      <x:c r="DU51" s="362"/>
      <x:c r="DV51" s="314"/>
      <x:c r="DW51" s="364"/>
      <x:c r="DX51" s="364"/>
      <x:c r="DY51" s="364"/>
      <x:c r="DZ51" s="364"/>
      <x:c r="EA51" s="364"/>
      <x:c r="EB51" s="364"/>
      <x:c r="EC51" s="364"/>
      <x:c r="ED51" s="364"/>
      <x:c r="EE51" s="364"/>
      <x:c r="EF51" s="364"/>
      <x:c r="EG51" s="314"/>
      <x:c r="EH51" s="368"/>
      <x:c r="EI51" s="368"/>
      <x:c r="EJ51" s="368"/>
      <x:c r="EK51" s="368"/>
      <x:c r="EL51" s="368"/>
      <x:c r="EM51" s="368"/>
      <x:c r="EN51" s="368"/>
      <x:c r="EO51" s="368"/>
      <x:c r="EP51" s="314"/>
      <x:c r="EQ51" s="367"/>
      <x:c r="ER51" s="367"/>
      <x:c r="ES51" s="367"/>
      <x:c r="ET51" s="367"/>
      <x:c r="EU51" s="367"/>
      <x:c r="EV51" s="5"/>
    </x:row>
    <x:row r="52" ht="7.5" customHeight="1">
      <x:c r="A52" s="5"/>
      <x:c r="B52" s="150" t="n">
        <x:v>0</x:v>
      </x:c>
      <x:c r="C52" s="150" t="n">
        <x:v>0</x:v>
      </x:c>
      <x:c r="D52" s="154" t="n">
        <x:v>4</x:v>
      </x:c>
      <x:c r="E52" s="156" t="n">
        <x:v>2</x:v>
      </x:c>
      <x:c r="F52" s="156" t="n">
        <x:v>2</x:v>
      </x:c>
      <x:c r="G5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H52" s="156" t="n">
        <x:v>2</x:v>
      </x:c>
      <x:c r="I52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52" s="156" t="n">
        <x:v>2</x:v>
      </x:c>
      <x:c r="K52" s="172" t="n">
        <x:v>2</x:v>
      </x:c>
      <x:c r="L52" s="172" t="n">
        <x:v>2</x:v>
      </x:c>
      <x:c r="M52" s="156" t="n">
        <x:v>2</x:v>
      </x:c>
      <x:c r="N52" s="156" t="n">
        <x:v>2</x:v>
      </x:c>
      <x:c r="O52" s="156" t="n">
        <x:v>2</x:v>
      </x:c>
      <x:c r="P52" s="172" t="n">
        <x:v>2</x:v>
      </x:c>
      <x:c r="Q52" s="172" t="n">
        <x:v>2</x:v>
      </x:c>
      <x:c r="R52" s="156" t="n">
        <x:v>2</x:v>
      </x:c>
      <x:c r="S52" s="156" t="n">
        <x:v>2</x:v>
      </x:c>
      <x:c r="T52" s="156" t="n">
        <x:v>2</x:v>
      </x:c>
      <x:c r="U52" s="172" t="n">
        <x:v>2</x:v>
      </x:c>
      <x:c r="V52" s="172" t="n">
        <x:v>2</x:v>
      </x:c>
      <x:c r="W52" s="156" t="n">
        <x:v>2</x:v>
      </x:c>
      <x:c r="X52" s="156" t="n">
        <x:v>2</x:v>
      </x:c>
      <x:c r="Y52" s="156" t="n">
        <x:v>2</x:v>
      </x:c>
      <x:c r="Z52" s="172" t="n">
        <x:v>2</x:v>
      </x:c>
      <x:c r="AA52" s="172" t="n">
        <x:v>2</x:v>
      </x:c>
      <x:c r="AB52" s="156" t="n">
        <x:v>2</x:v>
      </x:c>
      <x:c r="AC52" s="156" t="n">
        <x:v>2</x:v>
      </x:c>
      <x:c r="AD52" s="156" t="n">
        <x:v>2</x:v>
      </x:c>
      <x:c r="AE52" s="172" t="n">
        <x:v>2</x:v>
      </x:c>
      <x:c r="AF52" s="172" t="n">
        <x:v>2</x:v>
      </x:c>
      <x:c r="AG52" s="156" t="n">
        <x:v>2</x:v>
      </x:c>
      <x:c r="AH52" s="156" t="n">
        <x:v>2</x:v>
      </x:c>
      <x:c r="AI52" s="156" t="n">
        <x:v>2</x:v>
      </x:c>
      <x:c r="AJ52" s="152" t="n">
        <x:v>3</x:v>
      </x:c>
      <x:c r="AK52" s="168" t="n">
        <x:v>8</x:v>
      </x:c>
      <x:c r="AL52" s="156" t="n">
        <x:v>2</x:v>
      </x:c>
      <x:c r="AM52" s="156" t="n">
        <x:v>2</x:v>
      </x:c>
      <x:c r="AN52" s="156" t="n">
        <x:v>2</x:v>
      </x:c>
      <x:c r="AO52" s="172" t="n">
        <x:v>2</x:v>
      </x:c>
      <x:c r="AP52" s="172" t="n">
        <x:v>2</x:v>
      </x:c>
      <x:c r="AQ52" s="156" t="n">
        <x:v>2</x:v>
      </x:c>
      <x:c r="AR52" s="156" t="n">
        <x:v>2</x:v>
      </x:c>
      <x:c r="AS52" s="156" t="n">
        <x:v>2</x:v>
      </x:c>
      <x:c r="AT52" s="172" t="n">
        <x:v>2</x:v>
      </x:c>
      <x:c r="AU52" s="172" t="n">
        <x:v>2</x:v>
      </x:c>
      <x:c r="AV52" s="156" t="n">
        <x:v>2</x:v>
      </x:c>
      <x:c r="AW52" s="156" t="n">
        <x:v>2</x:v>
      </x:c>
      <x:c r="AX52" s="156" t="n">
        <x:v>2</x:v>
      </x:c>
      <x:c r="AY52" s="172" t="n">
        <x:v>2</x:v>
      </x:c>
      <x:c r="AZ52" s="172" t="n">
        <x:v>2</x:v>
      </x:c>
      <x:c r="BA52" s="156" t="n">
        <x:v>2</x:v>
      </x:c>
      <x:c r="BB52" s="156" t="n">
        <x:v>2</x:v>
      </x:c>
      <x:c r="BC52" s="156" t="n">
        <x:v>2</x:v>
      </x:c>
      <x:c r="BD52" s="172" t="n">
        <x:v>2</x:v>
      </x:c>
      <x:c r="BE52" s="172" t="n">
        <x:v>2</x:v>
      </x:c>
      <x:c r="BF52" s="156" t="n">
        <x:v>2</x:v>
      </x:c>
      <x:c r="BG52" s="156" t="n">
        <x:v>2</x:v>
      </x:c>
      <x:c r="BH52" s="156" t="n">
        <x:v>2</x:v>
      </x:c>
      <x:c r="BI52" s="172" t="n">
        <x:v>2</x:v>
      </x:c>
      <x:c r="BJ52" s="172" t="n">
        <x:v>2</x:v>
      </x:c>
      <x:c r="BK52" s="156" t="n">
        <x:v>2</x:v>
      </x:c>
      <x:c r="BL52" s="156" t="n">
        <x:v>2</x:v>
      </x:c>
      <x:c r="BM52" s="156" t="n">
        <x:v>2</x:v>
      </x:c>
      <x:c r="BN52" s="172" t="n">
        <x:v>2</x:v>
      </x:c>
      <x:c r="BO52" s="172" t="n">
        <x:v>2</x:v>
      </x:c>
      <x:c r="BP52" s="156" t="n">
        <x:v>2</x:v>
      </x:c>
      <x:c r="BQ52" s="156" t="n">
        <x:v>2</x:v>
      </x:c>
      <x:c r="BR52" s="156" t="n">
        <x:v>2</x:v>
      </x:c>
      <x:c r="BS52" s="172" t="n">
        <x:v>2</x:v>
      </x:c>
      <x:c r="BT52" s="172" t="n">
        <x:v>2</x:v>
      </x:c>
      <x:c r="BU52" s="156" t="n">
        <x:v>2</x:v>
      </x:c>
      <x:c r="BV52" s="156" t="n">
        <x:v>2</x:v>
      </x:c>
      <x:c r="BW52" s="156" t="n">
        <x:v>2</x:v>
      </x:c>
      <x:c r="BX52" s="172" t="n">
        <x:v>2</x:v>
      </x:c>
      <x:c r="BY52" s="172" t="n">
        <x:v>2</x:v>
      </x:c>
      <x:c r="BZ52" s="156" t="n">
        <x:v>2</x:v>
      </x:c>
      <x:c r="CA52" s="156" t="n">
        <x:v>2</x:v>
      </x:c>
      <x:c r="CB52" s="156" t="n">
        <x:v>2</x:v>
      </x:c>
      <x:c r="CC52" s="172" t="n">
        <x:v>2</x:v>
      </x:c>
      <x:c r="CD52" s="172" t="n">
        <x:v>2</x:v>
      </x:c>
      <x:c r="CE52" s="156" t="n">
        <x:v>2</x:v>
      </x:c>
      <x:c r="CF52" s="156" t="n">
        <x:v>2</x:v>
      </x:c>
      <x:c r="CG52" s="156" t="n">
        <x:v>2</x:v>
      </x:c>
      <x:c r="CH52" s="172" t="n">
        <x:v>2</x:v>
      </x:c>
      <x:c r="CI52" s="172" t="n">
        <x:v>2</x:v>
      </x:c>
      <x:c r="CJ52" s="156" t="n">
        <x:v>2</x:v>
      </x:c>
      <x:c r="CK52" s="156" t="n">
        <x:v>2</x:v>
      </x:c>
      <x:c r="CL52" s="156" t="n">
        <x:v>2</x:v>
      </x:c>
      <x:c r="CM52" s="172" t="n">
        <x:v>2</x:v>
      </x:c>
      <x:c r="CN52" s="172" t="n">
        <x:v>2</x:v>
      </x:c>
      <x:c r="CO52" s="156" t="n">
        <x:v>2</x:v>
      </x:c>
      <x:c r="CP52" s="156" t="n">
        <x:v>2</x:v>
      </x:c>
      <x:c r="CQ52" s="156" t="n">
        <x:v>2</x:v>
      </x:c>
      <x:c r="CR52" s="172" t="n">
        <x:v>2</x:v>
      </x:c>
      <x:c r="CS52" s="172" t="n">
        <x:v>2</x:v>
      </x:c>
      <x:c r="CT52" s="156" t="n">
        <x:v>2</x:v>
      </x:c>
      <x:c r="CU52" s="156" t="n">
        <x:v>2</x:v>
      </x:c>
      <x:c r="CV52" s="156" t="n">
        <x:v>2</x:v>
      </x:c>
      <x:c r="CW52" s="172" t="n">
        <x:v>2</x:v>
      </x:c>
      <x:c r="CX52" s="172" t="n">
        <x:v>2</x:v>
      </x:c>
      <x:c r="CY52" s="156" t="n">
        <x:v>2</x:v>
      </x:c>
      <x:c r="CZ52" s="156" t="n">
        <x:v>2</x:v>
      </x:c>
      <x:c r="DA52" s="156" t="n">
        <x:v>2</x:v>
      </x:c>
      <x:c r="DB52" s="172" t="n">
        <x:v>2</x:v>
      </x:c>
      <x:c r="DC52" s="172" t="n">
        <x:v>2</x:v>
      </x:c>
      <x:c r="DD52" s="156" t="n">
        <x:v>2</x:v>
      </x:c>
      <x:c r="DE52" s="156" t="n">
        <x:v>2</x:v>
      </x:c>
      <x:c r="DF52" s="156" t="n">
        <x:v>2</x:v>
      </x:c>
      <x:c r="DG52" s="172" t="n">
        <x:v>2</x:v>
      </x:c>
      <x:c r="DH52" s="172" t="n">
        <x:v>2</x:v>
      </x:c>
      <x:c r="DI52" s="156" t="n">
        <x:v>2</x:v>
      </x:c>
      <x:c r="DJ52" s="156" t="n">
        <x:v>2</x:v>
      </x:c>
      <x:c r="DK52" s="156" t="n">
        <x:v>2</x:v>
      </x:c>
      <x:c r="DL52" s="154" t="n">
        <x:v>4</x:v>
      </x:c>
      <x:c r="DM52" s="150" t="n">
        <x:v>0</x:v>
      </x:c>
      <x:c r="DN52" s="150" t="n">
        <x:v>0</x:v>
      </x:c>
      <x:c r="DO52" s="150" t="n">
        <x:v>0</x:v>
      </x:c>
      <x:c r="DP52" s="150" t="n">
        <x:v>0</x:v>
      </x:c>
      <x:c r="DQ52" s="150" t="n">
        <x:v>0</x:v>
      </x:c>
      <x:c r="DR52" s="5"/>
      <x:c r="DS52" s="314"/>
      <x:c r="DT52" s="314"/>
      <x:c r="DU52" s="314"/>
      <x:c r="DV52" s="314"/>
      <x:c r="DW52" s="314"/>
      <x:c r="DX52" s="314"/>
      <x:c r="DY52" s="314"/>
      <x:c r="DZ52" s="314"/>
      <x:c r="EA52" s="314"/>
      <x:c r="EB52" s="314"/>
      <x:c r="EC52" s="314"/>
      <x:c r="ED52" s="314"/>
      <x:c r="EE52" s="314"/>
      <x:c r="EF52" s="314"/>
      <x:c r="EG52" s="314"/>
      <x:c r="EH52" s="314"/>
      <x:c r="EI52" s="314"/>
      <x:c r="EJ52" s="314"/>
      <x:c r="EK52" s="314"/>
      <x:c r="EL52" s="314"/>
      <x:c r="EM52" s="314"/>
      <x:c r="EN52" s="314"/>
      <x:c r="EO52" s="314"/>
      <x:c r="EP52" s="314"/>
      <x:c r="EQ52" s="314"/>
      <x:c r="ER52" s="314"/>
      <x:c r="ES52" s="314"/>
      <x:c r="ET52" s="314"/>
      <x:c r="EU52" s="314"/>
      <x:c r="EV52" s="5"/>
    </x:row>
    <x:row r="53" ht="7.5" customHeight="1">
      <x:c r="A53" s="5"/>
      <x:c r="B53" s="150" t="n">
        <x:v>0</x:v>
      </x:c>
      <x:c r="C53" s="150" t="n">
        <x:v>0</x:v>
      </x:c>
      <x:c r="D53" s="152" t="n">
        <x:v>3</x:v>
      </x:c>
      <x:c r="E53" s="156" t="n">
        <x:v>2</x:v>
      </x:c>
      <x:c r="F53" s="156" t="n">
        <x:v>2</x:v>
      </x:c>
      <x:c r="G53" s="156" t="n">
        <x:v>2</x:v>
      </x:c>
      <x:c r="H53" s="156" t="n">
        <x:v>2</x:v>
      </x:c>
      <x:c r="I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J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K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L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M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N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O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P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Q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R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S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T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U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V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W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X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Y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Z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A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B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C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D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E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F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G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H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I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J53" s="42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K53" s="430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L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M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N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O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P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Q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R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S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T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U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V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W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X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Y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AZ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A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B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C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D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E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F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G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H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I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J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K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L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M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N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O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P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Q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R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S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T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U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V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W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X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Y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BZ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A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B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C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D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E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F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G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H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I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J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K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L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M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N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O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P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Q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R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S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T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U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V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W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X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Y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CZ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A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B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C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D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E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F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G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H53" s="416" t="str">
        <x:f>IF(AND(COLUMN()=$B$81,ROW()=$C$81),"1",IF(AND(COLUMN()=$B$82,ROW()=$C$82),"2",IF(AND(COLUMN()=$B$83,ROW()=$C$83),"3",IF(AND(COLUMN()=$B$84,ROW()=$C$84),"4",IF(AND(COLUMN()=$B$85,ROW()=$C$85),"5",IF(AND(COLUMN()=$B$86,ROW()=$C$86),"6",""))))))</x:f>
      </x:c>
      <x:c r="DI53" s="156" t="n">
        <x:v>2</x:v>
      </x:c>
      <x:c r="DJ53" s="156" t="n">
        <x:v>2</x:v>
      </x:c>
      <x:c r="DK53" s="156" t="n">
        <x:v>2</x:v>
      </x:c>
      <x:c r="DL53" s="152" t="n">
        <x:v>3</x:v>
      </x:c>
      <x:c r="DM53" s="150" t="n">
        <x:v>0</x:v>
      </x:c>
      <x:c r="DN53" s="150" t="n">
        <x:v>0</x:v>
      </x:c>
      <x:c r="DO53" s="150" t="n">
        <x:v>0</x:v>
      </x:c>
      <x:c r="DP53" s="150" t="n">
        <x:v>0</x:v>
      </x:c>
      <x:c r="DQ53" s="150" t="n">
        <x:v>0</x:v>
      </x:c>
      <x:c r="DR53" s="5"/>
      <x:c r="DS53" s="314"/>
      <x:c r="DT53" s="314"/>
      <x:c r="DU53" s="314"/>
      <x:c r="DV53" s="314"/>
      <x:c r="DW53" s="314"/>
      <x:c r="DX53" s="314"/>
      <x:c r="DY53" s="314"/>
      <x:c r="DZ53" s="314"/>
      <x:c r="EA53" s="314"/>
      <x:c r="EB53" s="314"/>
      <x:c r="EC53" s="314"/>
      <x:c r="ED53" s="314"/>
      <x:c r="EE53" s="314"/>
      <x:c r="EF53" s="314"/>
      <x:c r="EG53" s="314"/>
      <x:c r="EH53" s="314"/>
      <x:c r="EI53" s="314"/>
      <x:c r="EJ53" s="314"/>
      <x:c r="EK53" s="314"/>
      <x:c r="EL53" s="314"/>
      <x:c r="EM53" s="314"/>
      <x:c r="EN53" s="314"/>
      <x:c r="EO53" s="314"/>
      <x:c r="EP53" s="314"/>
      <x:c r="EQ53" s="314"/>
      <x:c r="ER53" s="314"/>
      <x:c r="ES53" s="314"/>
      <x:c r="ET53" s="314"/>
      <x:c r="EU53" s="314"/>
      <x:c r="EV53" s="5"/>
    </x:row>
    <x:row r="54" ht="7.5" customHeight="1">
      <x:c r="A54" s="5"/>
      <x:c r="B54" s="150" t="n">
        <x:v>0</x:v>
      </x:c>
      <x:c r="C54" s="150" t="n">
        <x:v>0</x:v>
      </x:c>
      <x:c r="D54" s="152" t="n">
        <x:v>3</x:v>
      </x:c>
      <x:c r="E54" s="156" t="n">
        <x:v>2</x:v>
      </x:c>
      <x:c r="F54" s="156" t="n">
        <x:v>2</x:v>
      </x:c>
      <x:c r="G54" s="156" t="n">
        <x:v>2</x:v>
      </x:c>
      <x:c r="H54" s="156" t="n">
        <x:v>2</x:v>
      </x:c>
      <x:c r="I54" s="156" t="n">
        <x:v>2</x:v>
      </x:c>
      <x:c r="J54" s="156" t="n">
        <x:v>2</x:v>
      </x:c>
      <x:c r="K54" s="156" t="n">
        <x:v>2</x:v>
      </x:c>
      <x:c r="L54" s="156" t="n">
        <x:v>2</x:v>
      </x:c>
      <x:c r="M54" s="156" t="n">
        <x:v>2</x:v>
      </x:c>
      <x:c r="N54" s="156" t="n">
        <x:v>2</x:v>
      </x:c>
      <x:c r="O54" s="156" t="n">
        <x:v>2</x:v>
      </x:c>
      <x:c r="P54" s="156" t="n">
        <x:v>2</x:v>
      </x:c>
      <x:c r="Q54" s="156" t="n">
        <x:v>2</x:v>
      </x:c>
      <x:c r="R54" s="156" t="n">
        <x:v>2</x:v>
      </x:c>
      <x:c r="S54" s="156" t="n">
        <x:v>2</x:v>
      </x:c>
      <x:c r="T54" s="156" t="n">
        <x:v>2</x:v>
      </x:c>
      <x:c r="U54" s="156" t="n">
        <x:v>2</x:v>
      </x:c>
      <x:c r="V54" s="156" t="n">
        <x:v>2</x:v>
      </x:c>
      <x:c r="W54" s="156" t="n">
        <x:v>2</x:v>
      </x:c>
      <x:c r="X54" s="156" t="n">
        <x:v>2</x:v>
      </x:c>
      <x:c r="Y54" s="156" t="n">
        <x:v>2</x:v>
      </x:c>
      <x:c r="Z54" s="156" t="n">
        <x:v>2</x:v>
      </x:c>
      <x:c r="AA54" s="156" t="n">
        <x:v>2</x:v>
      </x:c>
      <x:c r="AB54" s="156" t="n">
        <x:v>2</x:v>
      </x:c>
      <x:c r="AC54" s="156" t="n">
        <x:v>2</x:v>
      </x:c>
      <x:c r="AD54" s="156" t="n">
        <x:v>2</x:v>
      </x:c>
      <x:c r="AE54" s="156" t="n">
        <x:v>2</x:v>
      </x:c>
      <x:c r="AF54" s="156" t="n">
        <x:v>2</x:v>
      </x:c>
      <x:c r="AG54" s="156" t="n">
        <x:v>2</x:v>
      </x:c>
      <x:c r="AH54" s="156" t="n">
        <x:v>2</x:v>
      </x:c>
      <x:c r="AI54" s="156" t="n">
        <x:v>2</x:v>
      </x:c>
      <x:c r="AJ54" s="152" t="n">
        <x:v>3</x:v>
      </x:c>
      <x:c r="AK54" s="168" t="n">
        <x:v>8</x:v>
      </x:c>
      <x:c r="AL54" s="156" t="n">
        <x:v>2</x:v>
      </x:c>
      <x:c r="AM54" s="156" t="n">
        <x:v>2</x:v>
      </x:c>
      <x:c r="AN54" s="156" t="n">
        <x:v>2</x:v>
      </x:c>
      <x:c r="AO54" s="156" t="n">
        <x:v>2</x:v>
      </x:c>
      <x:c r="AP54" s="156" t="n">
        <x:v>2</x:v>
      </x:c>
      <x:c r="AQ54" s="156" t="n">
        <x:v>2</x:v>
      </x:c>
      <x:c r="AR54" s="156" t="n">
        <x:v>2</x:v>
      </x:c>
      <x:c r="AS54" s="156" t="n">
        <x:v>2</x:v>
      </x:c>
      <x:c r="AT54" s="156" t="n">
        <x:v>2</x:v>
      </x:c>
      <x:c r="AU54" s="156" t="n">
        <x:v>2</x:v>
      </x:c>
      <x:c r="AV54" s="156" t="n">
        <x:v>2</x:v>
      </x:c>
      <x:c r="AW54" s="156" t="n">
        <x:v>2</x:v>
      </x:c>
      <x:c r="AX54" s="156" t="n">
        <x:v>2</x:v>
      </x:c>
      <x:c r="AY54" s="156" t="n">
        <x:v>2</x:v>
      </x:c>
      <x:c r="AZ54" s="156" t="n">
        <x:v>2</x:v>
      </x:c>
      <x:c r="BA54" s="156" t="n">
        <x:v>2</x:v>
      </x:c>
      <x:c r="BB54" s="156" t="n">
        <x:v>2</x:v>
      </x:c>
      <x:c r="BC54" s="156" t="n">
        <x:v>2</x:v>
      </x:c>
      <x:c r="BD54" s="156" t="n">
        <x:v>2</x:v>
      </x:c>
      <x:c r="BE54" s="156" t="n">
        <x:v>2</x:v>
      </x:c>
      <x:c r="BF54" s="156" t="n">
        <x:v>2</x:v>
      </x:c>
      <x:c r="BG54" s="156" t="n">
        <x:v>2</x:v>
      </x:c>
      <x:c r="BH54" s="156" t="n">
        <x:v>2</x:v>
      </x:c>
      <x:c r="BI54" s="156" t="n">
        <x:v>2</x:v>
      </x:c>
      <x:c r="BJ54" s="156" t="n">
        <x:v>2</x:v>
      </x:c>
      <x:c r="BK54" s="156" t="n">
        <x:v>2</x:v>
      </x:c>
      <x:c r="BL54" s="156" t="n">
        <x:v>2</x:v>
      </x:c>
      <x:c r="BM54" s="156" t="n">
        <x:v>2</x:v>
      </x:c>
      <x:c r="BN54" s="156" t="n">
        <x:v>2</x:v>
      </x:c>
      <x:c r="BO54" s="156" t="n">
        <x:v>2</x:v>
      </x:c>
      <x:c r="BP54" s="156" t="n">
        <x:v>2</x:v>
      </x:c>
      <x:c r="BQ54" s="156" t="n">
        <x:v>2</x:v>
      </x:c>
      <x:c r="BR54" s="156" t="n">
        <x:v>2</x:v>
      </x:c>
      <x:c r="BS54" s="156" t="n">
        <x:v>2</x:v>
      </x:c>
      <x:c r="BT54" s="156" t="n">
        <x:v>2</x:v>
      </x:c>
      <x:c r="BU54" s="156" t="n">
        <x:v>2</x:v>
      </x:c>
      <x:c r="BV54" s="156" t="n">
        <x:v>2</x:v>
      </x:c>
      <x:c r="BW54" s="156" t="n">
        <x:v>2</x:v>
      </x:c>
      <x:c r="BX54" s="156" t="n">
        <x:v>2</x:v>
      </x:c>
      <x:c r="BY54" s="156" t="n">
        <x:v>2</x:v>
      </x:c>
      <x:c r="BZ54" s="156" t="n">
        <x:v>2</x:v>
      </x:c>
      <x:c r="CA54" s="156" t="n">
        <x:v>2</x:v>
      </x:c>
      <x:c r="CB54" s="156" t="n">
        <x:v>2</x:v>
      </x:c>
      <x:c r="CC54" s="156" t="n">
        <x:v>2</x:v>
      </x:c>
      <x:c r="CD54" s="156" t="n">
        <x:v>2</x:v>
      </x:c>
      <x:c r="CE54" s="156" t="n">
        <x:v>2</x:v>
      </x:c>
      <x:c r="CF54" s="156" t="n">
        <x:v>2</x:v>
      </x:c>
      <x:c r="CG54" s="156" t="n">
        <x:v>2</x:v>
      </x:c>
      <x:c r="CH54" s="156" t="n">
        <x:v>2</x:v>
      </x:c>
      <x:c r="CI54" s="156" t="n">
        <x:v>2</x:v>
      </x:c>
      <x:c r="CJ54" s="156" t="n">
        <x:v>2</x:v>
      </x:c>
      <x:c r="CK54" s="156" t="n">
        <x:v>2</x:v>
      </x:c>
      <x:c r="CL54" s="156" t="n">
        <x:v>2</x:v>
      </x:c>
      <x:c r="CM54" s="156" t="n">
        <x:v>2</x:v>
      </x:c>
      <x:c r="CN54" s="156" t="n">
        <x:v>2</x:v>
      </x:c>
      <x:c r="CO54" s="156" t="n">
        <x:v>2</x:v>
      </x:c>
      <x:c r="CP54" s="156" t="n">
        <x:v>2</x:v>
      </x:c>
      <x:c r="CQ54" s="156" t="n">
        <x:v>2</x:v>
      </x:c>
      <x:c r="CR54" s="156" t="n">
        <x:v>2</x:v>
      </x:c>
      <x:c r="CS54" s="156" t="n">
        <x:v>2</x:v>
      </x:c>
      <x:c r="CT54" s="156" t="n">
        <x:v>2</x:v>
      </x:c>
      <x:c r="CU54" s="156" t="n">
        <x:v>2</x:v>
      </x:c>
      <x:c r="CV54" s="156" t="n">
        <x:v>2</x:v>
      </x:c>
      <x:c r="CW54" s="156" t="n">
        <x:v>2</x:v>
      </x:c>
      <x:c r="CX54" s="156" t="n">
        <x:v>2</x:v>
      </x:c>
      <x:c r="CY54" s="156" t="n">
        <x:v>2</x:v>
      </x:c>
      <x:c r="CZ54" s="156" t="n">
        <x:v>2</x:v>
      </x:c>
      <x:c r="DA54" s="156" t="n">
        <x:v>2</x:v>
      </x:c>
      <x:c r="DB54" s="156" t="n">
        <x:v>2</x:v>
      </x:c>
      <x:c r="DC54" s="156" t="n">
        <x:v>2</x:v>
      </x:c>
      <x:c r="DD54" s="156" t="n">
        <x:v>2</x:v>
      </x:c>
      <x:c r="DE54" s="156" t="n">
        <x:v>2</x:v>
      </x:c>
      <x:c r="DF54" s="156" t="n">
        <x:v>2</x:v>
      </x:c>
      <x:c r="DG54" s="156" t="n">
        <x:v>2</x:v>
      </x:c>
      <x:c r="DH54" s="156" t="n">
        <x:v>2</x:v>
      </x:c>
      <x:c r="DI54" s="156" t="n">
        <x:v>2</x:v>
      </x:c>
      <x:c r="DJ54" s="156" t="n">
        <x:v>2</x:v>
      </x:c>
      <x:c r="DK54" s="156" t="n">
        <x:v>2</x:v>
      </x:c>
      <x:c r="DL54" s="152" t="n">
        <x:v>3</x:v>
      </x:c>
      <x:c r="DM54" s="150" t="n">
        <x:v>0</x:v>
      </x:c>
      <x:c r="DN54" s="150" t="n">
        <x:v>0</x:v>
      </x:c>
      <x:c r="DO54" s="150" t="n">
        <x:v>0</x:v>
      </x:c>
      <x:c r="DP54" s="150" t="n">
        <x:v>0</x:v>
      </x:c>
      <x:c r="DQ54" s="150" t="n">
        <x:v>0</x:v>
      </x:c>
      <x:c r="DR54" s="5"/>
      <x:c r="DS54" s="376" t="str">
        <x:f>"领跑速度  "&amp;TEXT(INDEX(Live!$U$6:$U$11,MATCH(1,Live!$S$6:$S$11,0)),"0")&amp;" km/h"</x:f>
        <x:v>领跑速度  134 km/h</x:v>
      </x:c>
      <x:c r="DT54" s="376"/>
      <x:c r="DU54" s="376"/>
      <x:c r="DV54" s="376"/>
      <x:c r="DW54" s="376"/>
      <x:c r="DX54" s="376"/>
      <x:c r="DY54" s="376"/>
      <x:c r="DZ54" s="376"/>
      <x:c r="EA54" s="376"/>
      <x:c r="EB54" s="376"/>
      <x:c r="EC54" s="376"/>
      <x:c r="ED54" s="376"/>
      <x:c r="EE54" s="376"/>
      <x:c r="EF54" s="376"/>
      <x:c r="EG54" s="376"/>
      <x:c r="EH54" s="376"/>
      <x:c r="EI54" s="376"/>
      <x:c r="EJ54" s="376"/>
      <x:c r="EK54" s="376"/>
      <x:c r="EL54" s="376"/>
      <x:c r="EM54" s="376"/>
      <x:c r="EN54" s="376"/>
      <x:c r="EO54" s="376"/>
      <x:c r="EP54" s="376"/>
      <x:c r="EQ54" s="376"/>
      <x:c r="ER54" s="376"/>
      <x:c r="ES54" s="376"/>
      <x:c r="ET54" s="376"/>
      <x:c r="EU54" s="376"/>
      <x:c r="EV54" s="5"/>
    </x:row>
    <x:row r="55" ht="7.5" customHeight="1">
      <x:c r="A55" s="5"/>
      <x:c r="B55" s="150" t="n">
        <x:v>0</x:v>
      </x:c>
      <x:c r="C55" s="150" t="n">
        <x:v>0</x:v>
      </x:c>
      <x:c r="D55" s="154" t="n">
        <x:v>4</x:v>
      </x:c>
      <x:c r="E55" s="156" t="n">
        <x:v>2</x:v>
      </x:c>
      <x:c r="F55" s="156" t="n">
        <x:v>2</x:v>
      </x:c>
      <x:c r="G55" s="156" t="n">
        <x:v>2</x:v>
      </x:c>
      <x:c r="H55" s="156" t="n">
        <x:v>2</x:v>
      </x:c>
      <x:c r="I55" s="156" t="n">
        <x:v>2</x:v>
      </x:c>
      <x:c r="J55" s="156" t="n">
        <x:v>2</x:v>
      </x:c>
      <x:c r="K55" s="156" t="n">
        <x:v>2</x:v>
      </x:c>
      <x:c r="L55" s="156" t="n">
        <x:v>2</x:v>
      </x:c>
      <x:c r="M55" s="156" t="n">
        <x:v>2</x:v>
      </x:c>
      <x:c r="N55" s="156" t="n">
        <x:v>2</x:v>
      </x:c>
      <x:c r="O55" s="156" t="n">
        <x:v>2</x:v>
      </x:c>
      <x:c r="P55" s="156" t="n">
        <x:v>2</x:v>
      </x:c>
      <x:c r="Q55" s="156" t="n">
        <x:v>2</x:v>
      </x:c>
      <x:c r="R55" s="156" t="n">
        <x:v>2</x:v>
      </x:c>
      <x:c r="S55" s="156" t="n">
        <x:v>2</x:v>
      </x:c>
      <x:c r="T55" s="156" t="n">
        <x:v>2</x:v>
      </x:c>
      <x:c r="U55" s="156" t="n">
        <x:v>2</x:v>
      </x:c>
      <x:c r="V55" s="156" t="n">
        <x:v>2</x:v>
      </x:c>
      <x:c r="W55" s="156" t="n">
        <x:v>2</x:v>
      </x:c>
      <x:c r="X55" s="156" t="n">
        <x:v>2</x:v>
      </x:c>
      <x:c r="Y55" s="156" t="n">
        <x:v>2</x:v>
      </x:c>
      <x:c r="Z55" s="156" t="n">
        <x:v>2</x:v>
      </x:c>
      <x:c r="AA55" s="156" t="n">
        <x:v>2</x:v>
      </x:c>
      <x:c r="AB55" s="156" t="n">
        <x:v>2</x:v>
      </x:c>
      <x:c r="AC55" s="156" t="n">
        <x:v>2</x:v>
      </x:c>
      <x:c r="AD55" s="156" t="n">
        <x:v>2</x:v>
      </x:c>
      <x:c r="AE55" s="156" t="n">
        <x:v>2</x:v>
      </x:c>
      <x:c r="AF55" s="156" t="n">
        <x:v>2</x:v>
      </x:c>
      <x:c r="AG55" s="156" t="n">
        <x:v>2</x:v>
      </x:c>
      <x:c r="AH55" s="156" t="n">
        <x:v>2</x:v>
      </x:c>
      <x:c r="AI55" s="156" t="n">
        <x:v>2</x:v>
      </x:c>
      <x:c r="AJ55" s="168" t="n">
        <x:v>8</x:v>
      </x:c>
      <x:c r="AK55" s="152" t="n">
        <x:v>3</x:v>
      </x:c>
      <x:c r="AL55" s="156" t="n">
        <x:v>2</x:v>
      </x:c>
      <x:c r="AM55" s="156" t="n">
        <x:v>2</x:v>
      </x:c>
      <x:c r="AN55" s="156" t="n">
        <x:v>2</x:v>
      </x:c>
      <x:c r="AO55" s="156" t="n">
        <x:v>2</x:v>
      </x:c>
      <x:c r="AP55" s="156" t="n">
        <x:v>2</x:v>
      </x:c>
      <x:c r="AQ55" s="156" t="n">
        <x:v>2</x:v>
      </x:c>
      <x:c r="AR55" s="156" t="n">
        <x:v>2</x:v>
      </x:c>
      <x:c r="AS55" s="156" t="n">
        <x:v>2</x:v>
      </x:c>
      <x:c r="AT55" s="156" t="n">
        <x:v>2</x:v>
      </x:c>
      <x:c r="AU55" s="156" t="n">
        <x:v>2</x:v>
      </x:c>
      <x:c r="AV55" s="156" t="n">
        <x:v>2</x:v>
      </x:c>
      <x:c r="AW55" s="156" t="n">
        <x:v>2</x:v>
      </x:c>
      <x:c r="AX55" s="156" t="n">
        <x:v>2</x:v>
      </x:c>
      <x:c r="AY55" s="156" t="n">
        <x:v>2</x:v>
      </x:c>
      <x:c r="AZ55" s="156" t="n">
        <x:v>2</x:v>
      </x:c>
      <x:c r="BA55" s="156" t="n">
        <x:v>2</x:v>
      </x:c>
      <x:c r="BB55" s="156" t="n">
        <x:v>2</x:v>
      </x:c>
      <x:c r="BC55" s="156" t="n">
        <x:v>2</x:v>
      </x:c>
      <x:c r="BD55" s="156" t="n">
        <x:v>2</x:v>
      </x:c>
      <x:c r="BE55" s="156" t="n">
        <x:v>2</x:v>
      </x:c>
      <x:c r="BF55" s="156" t="n">
        <x:v>2</x:v>
      </x:c>
      <x:c r="BG55" s="156" t="n">
        <x:v>2</x:v>
      </x:c>
      <x:c r="BH55" s="156" t="n">
        <x:v>2</x:v>
      </x:c>
      <x:c r="BI55" s="156" t="n">
        <x:v>2</x:v>
      </x:c>
      <x:c r="BJ55" s="156" t="n">
        <x:v>2</x:v>
      </x:c>
      <x:c r="BK55" s="156" t="n">
        <x:v>2</x:v>
      </x:c>
      <x:c r="BL55" s="156" t="n">
        <x:v>2</x:v>
      </x:c>
      <x:c r="BM55" s="156" t="n">
        <x:v>2</x:v>
      </x:c>
      <x:c r="BN55" s="156" t="n">
        <x:v>2</x:v>
      </x:c>
      <x:c r="BO55" s="156" t="n">
        <x:v>2</x:v>
      </x:c>
      <x:c r="BP55" s="156" t="n">
        <x:v>2</x:v>
      </x:c>
      <x:c r="BQ55" s="156" t="n">
        <x:v>2</x:v>
      </x:c>
      <x:c r="BR55" s="156" t="n">
        <x:v>2</x:v>
      </x:c>
      <x:c r="BS55" s="156" t="n">
        <x:v>2</x:v>
      </x:c>
      <x:c r="BT55" s="156" t="n">
        <x:v>2</x:v>
      </x:c>
      <x:c r="BU55" s="156" t="n">
        <x:v>2</x:v>
      </x:c>
      <x:c r="BV55" s="156" t="n">
        <x:v>2</x:v>
      </x:c>
      <x:c r="BW55" s="156" t="n">
        <x:v>2</x:v>
      </x:c>
      <x:c r="BX55" s="156" t="n">
        <x:v>2</x:v>
      </x:c>
      <x:c r="BY55" s="156" t="n">
        <x:v>2</x:v>
      </x:c>
      <x:c r="BZ55" s="156" t="n">
        <x:v>2</x:v>
      </x:c>
      <x:c r="CA55" s="156" t="n">
        <x:v>2</x:v>
      </x:c>
      <x:c r="CB55" s="156" t="n">
        <x:v>2</x:v>
      </x:c>
      <x:c r="CC55" s="156" t="n">
        <x:v>2</x:v>
      </x:c>
      <x:c r="CD55" s="156" t="n">
        <x:v>2</x:v>
      </x:c>
      <x:c r="CE55" s="156" t="n">
        <x:v>2</x:v>
      </x:c>
      <x:c r="CF55" s="156" t="n">
        <x:v>2</x:v>
      </x:c>
      <x:c r="CG55" s="156" t="n">
        <x:v>2</x:v>
      </x:c>
      <x:c r="CH55" s="156" t="n">
        <x:v>2</x:v>
      </x:c>
      <x:c r="CI55" s="156" t="n">
        <x:v>2</x:v>
      </x:c>
      <x:c r="CJ55" s="156" t="n">
        <x:v>2</x:v>
      </x:c>
      <x:c r="CK55" s="156" t="n">
        <x:v>2</x:v>
      </x:c>
      <x:c r="CL55" s="156" t="n">
        <x:v>2</x:v>
      </x:c>
      <x:c r="CM55" s="156" t="n">
        <x:v>2</x:v>
      </x:c>
      <x:c r="CN55" s="156" t="n">
        <x:v>2</x:v>
      </x:c>
      <x:c r="CO55" s="156" t="n">
        <x:v>2</x:v>
      </x:c>
      <x:c r="CP55" s="156" t="n">
        <x:v>2</x:v>
      </x:c>
      <x:c r="CQ55" s="156" t="n">
        <x:v>2</x:v>
      </x:c>
      <x:c r="CR55" s="156" t="n">
        <x:v>2</x:v>
      </x:c>
      <x:c r="CS55" s="156" t="n">
        <x:v>2</x:v>
      </x:c>
      <x:c r="CT55" s="156" t="n">
        <x:v>2</x:v>
      </x:c>
      <x:c r="CU55" s="156" t="n">
        <x:v>2</x:v>
      </x:c>
      <x:c r="CV55" s="156" t="n">
        <x:v>2</x:v>
      </x:c>
      <x:c r="CW55" s="156" t="n">
        <x:v>2</x:v>
      </x:c>
      <x:c r="CX55" s="156" t="n">
        <x:v>2</x:v>
      </x:c>
      <x:c r="CY55" s="156" t="n">
        <x:v>2</x:v>
      </x:c>
      <x:c r="CZ55" s="156" t="n">
        <x:v>2</x:v>
      </x:c>
      <x:c r="DA55" s="156" t="n">
        <x:v>2</x:v>
      </x:c>
      <x:c r="DB55" s="156" t="n">
        <x:v>2</x:v>
      </x:c>
      <x:c r="DC55" s="156" t="n">
        <x:v>2</x:v>
      </x:c>
      <x:c r="DD55" s="156" t="n">
        <x:v>2</x:v>
      </x:c>
      <x:c r="DE55" s="156" t="n">
        <x:v>2</x:v>
      </x:c>
      <x:c r="DF55" s="156" t="n">
        <x:v>2</x:v>
      </x:c>
      <x:c r="DG55" s="156" t="n">
        <x:v>2</x:v>
      </x:c>
      <x:c r="DH55" s="156" t="n">
        <x:v>2</x:v>
      </x:c>
      <x:c r="DI55" s="156" t="n">
        <x:v>2</x:v>
      </x:c>
      <x:c r="DJ55" s="156" t="n">
        <x:v>2</x:v>
      </x:c>
      <x:c r="DK55" s="156" t="n">
        <x:v>2</x:v>
      </x:c>
      <x:c r="DL55" s="154" t="n">
        <x:v>4</x:v>
      </x:c>
      <x:c r="DM55" s="150" t="n">
        <x:v>0</x:v>
      </x:c>
      <x:c r="DN55" s="150" t="n">
        <x:v>0</x:v>
      </x:c>
      <x:c r="DO55" s="150" t="n">
        <x:v>0</x:v>
      </x:c>
      <x:c r="DP55" s="150" t="n">
        <x:v>0</x:v>
      </x:c>
      <x:c r="DQ55" s="150" t="n">
        <x:v>0</x:v>
      </x:c>
      <x:c r="DR55" s="5"/>
      <x:c r="DS55" s="376"/>
      <x:c r="DT55" s="376"/>
      <x:c r="DU55" s="376"/>
      <x:c r="DV55" s="376"/>
      <x:c r="DW55" s="376"/>
      <x:c r="DX55" s="376"/>
      <x:c r="DY55" s="376"/>
      <x:c r="DZ55" s="376"/>
      <x:c r="EA55" s="376"/>
      <x:c r="EB55" s="376"/>
      <x:c r="EC55" s="376"/>
      <x:c r="ED55" s="376"/>
      <x:c r="EE55" s="376"/>
      <x:c r="EF55" s="376"/>
      <x:c r="EG55" s="376"/>
      <x:c r="EH55" s="376"/>
      <x:c r="EI55" s="376"/>
      <x:c r="EJ55" s="376"/>
      <x:c r="EK55" s="376"/>
      <x:c r="EL55" s="376"/>
      <x:c r="EM55" s="376"/>
      <x:c r="EN55" s="376"/>
      <x:c r="EO55" s="376"/>
      <x:c r="EP55" s="376"/>
      <x:c r="EQ55" s="376"/>
      <x:c r="ER55" s="376"/>
      <x:c r="ES55" s="376"/>
      <x:c r="ET55" s="376"/>
      <x:c r="EU55" s="376"/>
      <x:c r="EV55" s="5"/>
    </x:row>
    <x:row r="56" ht="7.5" customHeight="1">
      <x:c r="A56" s="5"/>
      <x:c r="B56" s="150" t="n">
        <x:v>0</x:v>
      </x:c>
      <x:c r="C56" s="150" t="n">
        <x:v>0</x:v>
      </x:c>
      <x:c r="D56" s="154" t="n">
        <x:v>4</x:v>
      </x:c>
      <x:c r="E56" s="152" t="n">
        <x:v>3</x:v>
      </x:c>
      <x:c r="F56" s="152" t="n">
        <x:v>3</x:v>
      </x:c>
      <x:c r="G56" s="154" t="n">
        <x:v>4</x:v>
      </x:c>
      <x:c r="H56" s="154" t="n">
        <x:v>4</x:v>
      </x:c>
      <x:c r="I56" s="152" t="n">
        <x:v>3</x:v>
      </x:c>
      <x:c r="J56" s="152" t="n">
        <x:v>3</x:v>
      </x:c>
      <x:c r="K56" s="154" t="n">
        <x:v>4</x:v>
      </x:c>
      <x:c r="L56" s="154" t="n">
        <x:v>4</x:v>
      </x:c>
      <x:c r="M56" s="152" t="n">
        <x:v>3</x:v>
      </x:c>
      <x:c r="N56" s="152" t="n">
        <x:v>3</x:v>
      </x:c>
      <x:c r="O56" s="154" t="n">
        <x:v>4</x:v>
      </x:c>
      <x:c r="P56" s="154" t="n">
        <x:v>4</x:v>
      </x:c>
      <x:c r="Q56" s="152" t="n">
        <x:v>3</x:v>
      </x:c>
      <x:c r="R56" s="152" t="n">
        <x:v>3</x:v>
      </x:c>
      <x:c r="S56" s="154" t="n">
        <x:v>4</x:v>
      </x:c>
      <x:c r="T56" s="154" t="n">
        <x:v>4</x:v>
      </x:c>
      <x:c r="U56" s="152" t="n">
        <x:v>3</x:v>
      </x:c>
      <x:c r="V56" s="152" t="n">
        <x:v>3</x:v>
      </x:c>
      <x:c r="W56" s="154" t="n">
        <x:v>4</x:v>
      </x:c>
      <x:c r="X56" s="154" t="n">
        <x:v>4</x:v>
      </x:c>
      <x:c r="Y56" s="152" t="n">
        <x:v>3</x:v>
      </x:c>
      <x:c r="Z56" s="152" t="n">
        <x:v>3</x:v>
      </x:c>
      <x:c r="AA56" s="154" t="n">
        <x:v>4</x:v>
      </x:c>
      <x:c r="AB56" s="154" t="n">
        <x:v>4</x:v>
      </x:c>
      <x:c r="AC56" s="152" t="n">
        <x:v>3</x:v>
      </x:c>
      <x:c r="AD56" s="152" t="n">
        <x:v>3</x:v>
      </x:c>
      <x:c r="AE56" s="154" t="n">
        <x:v>4</x:v>
      </x:c>
      <x:c r="AF56" s="154" t="n">
        <x:v>4</x:v>
      </x:c>
      <x:c r="AG56" s="152" t="n">
        <x:v>3</x:v>
      </x:c>
      <x:c r="AH56" s="152" t="n">
        <x:v>3</x:v>
      </x:c>
      <x:c r="AI56" s="154" t="n">
        <x:v>4</x:v>
      </x:c>
      <x:c r="AJ56" s="154" t="n">
        <x:v>4</x:v>
      </x:c>
      <x:c r="AK56" s="152" t="n">
        <x:v>3</x:v>
      </x:c>
      <x:c r="AL56" s="152" t="n">
        <x:v>3</x:v>
      </x:c>
      <x:c r="AM56" s="154" t="n">
        <x:v>4</x:v>
      </x:c>
      <x:c r="AN56" s="154" t="n">
        <x:v>4</x:v>
      </x:c>
      <x:c r="AO56" s="152" t="n">
        <x:v>3</x:v>
      </x:c>
      <x:c r="AP56" s="152" t="n">
        <x:v>3</x:v>
      </x:c>
      <x:c r="AQ56" s="154" t="n">
        <x:v>4</x:v>
      </x:c>
      <x:c r="AR56" s="154" t="n">
        <x:v>4</x:v>
      </x:c>
      <x:c r="AS56" s="152" t="n">
        <x:v>3</x:v>
      </x:c>
      <x:c r="AT56" s="152" t="n">
        <x:v>3</x:v>
      </x:c>
      <x:c r="AU56" s="154" t="n">
        <x:v>4</x:v>
      </x:c>
      <x:c r="AV56" s="154" t="n">
        <x:v>4</x:v>
      </x:c>
      <x:c r="AW56" s="152" t="n">
        <x:v>3</x:v>
      </x:c>
      <x:c r="AX56" s="152" t="n">
        <x:v>3</x:v>
      </x:c>
      <x:c r="AY56" s="154" t="n">
        <x:v>4</x:v>
      </x:c>
      <x:c r="AZ56" s="154" t="n">
        <x:v>4</x:v>
      </x:c>
      <x:c r="BA56" s="152" t="n">
        <x:v>3</x:v>
      </x:c>
      <x:c r="BB56" s="152" t="n">
        <x:v>3</x:v>
      </x:c>
      <x:c r="BC56" s="154" t="n">
        <x:v>4</x:v>
      </x:c>
      <x:c r="BD56" s="154" t="n">
        <x:v>4</x:v>
      </x:c>
      <x:c r="BE56" s="152" t="n">
        <x:v>3</x:v>
      </x:c>
      <x:c r="BF56" s="152" t="n">
        <x:v>3</x:v>
      </x:c>
      <x:c r="BG56" s="154" t="n">
        <x:v>4</x:v>
      </x:c>
      <x:c r="BH56" s="154" t="n">
        <x:v>4</x:v>
      </x:c>
      <x:c r="BI56" s="152" t="n">
        <x:v>3</x:v>
      </x:c>
      <x:c r="BJ56" s="152" t="n">
        <x:v>3</x:v>
      </x:c>
      <x:c r="BK56" s="154" t="n">
        <x:v>4</x:v>
      </x:c>
      <x:c r="BL56" s="154" t="n">
        <x:v>4</x:v>
      </x:c>
      <x:c r="BM56" s="152" t="n">
        <x:v>3</x:v>
      </x:c>
      <x:c r="BN56" s="152" t="n">
        <x:v>3</x:v>
      </x:c>
      <x:c r="BO56" s="154" t="n">
        <x:v>4</x:v>
      </x:c>
      <x:c r="BP56" s="154" t="n">
        <x:v>4</x:v>
      </x:c>
      <x:c r="BQ56" s="152" t="n">
        <x:v>3</x:v>
      </x:c>
      <x:c r="BR56" s="152" t="n">
        <x:v>3</x:v>
      </x:c>
      <x:c r="BS56" s="154" t="n">
        <x:v>4</x:v>
      </x:c>
      <x:c r="BT56" s="154" t="n">
        <x:v>4</x:v>
      </x:c>
      <x:c r="BU56" s="152" t="n">
        <x:v>3</x:v>
      </x:c>
      <x:c r="BV56" s="152" t="n">
        <x:v>3</x:v>
      </x:c>
      <x:c r="BW56" s="154" t="n">
        <x:v>4</x:v>
      </x:c>
      <x:c r="BX56" s="154" t="n">
        <x:v>4</x:v>
      </x:c>
      <x:c r="BY56" s="152" t="n">
        <x:v>3</x:v>
      </x:c>
      <x:c r="BZ56" s="152" t="n">
        <x:v>3</x:v>
      </x:c>
      <x:c r="CA56" s="154" t="n">
        <x:v>4</x:v>
      </x:c>
      <x:c r="CB56" s="154" t="n">
        <x:v>4</x:v>
      </x:c>
      <x:c r="CC56" s="152" t="n">
        <x:v>3</x:v>
      </x:c>
      <x:c r="CD56" s="152" t="n">
        <x:v>3</x:v>
      </x:c>
      <x:c r="CE56" s="154" t="n">
        <x:v>4</x:v>
      </x:c>
      <x:c r="CF56" s="154" t="n">
        <x:v>4</x:v>
      </x:c>
      <x:c r="CG56" s="152" t="n">
        <x:v>3</x:v>
      </x:c>
      <x:c r="CH56" s="152" t="n">
        <x:v>3</x:v>
      </x:c>
      <x:c r="CI56" s="154" t="n">
        <x:v>4</x:v>
      </x:c>
      <x:c r="CJ56" s="154" t="n">
        <x:v>4</x:v>
      </x:c>
      <x:c r="CK56" s="152" t="n">
        <x:v>3</x:v>
      </x:c>
      <x:c r="CL56" s="152" t="n">
        <x:v>3</x:v>
      </x:c>
      <x:c r="CM56" s="154" t="n">
        <x:v>4</x:v>
      </x:c>
      <x:c r="CN56" s="154" t="n">
        <x:v>4</x:v>
      </x:c>
      <x:c r="CO56" s="152" t="n">
        <x:v>3</x:v>
      </x:c>
      <x:c r="CP56" s="152" t="n">
        <x:v>3</x:v>
      </x:c>
      <x:c r="CQ56" s="154" t="n">
        <x:v>4</x:v>
      </x:c>
      <x:c r="CR56" s="154" t="n">
        <x:v>4</x:v>
      </x:c>
      <x:c r="CS56" s="152" t="n">
        <x:v>3</x:v>
      </x:c>
      <x:c r="CT56" s="152" t="n">
        <x:v>3</x:v>
      </x:c>
      <x:c r="CU56" s="154" t="n">
        <x:v>4</x:v>
      </x:c>
      <x:c r="CV56" s="154" t="n">
        <x:v>4</x:v>
      </x:c>
      <x:c r="CW56" s="152" t="n">
        <x:v>3</x:v>
      </x:c>
      <x:c r="CX56" s="152" t="n">
        <x:v>3</x:v>
      </x:c>
      <x:c r="CY56" s="154" t="n">
        <x:v>4</x:v>
      </x:c>
      <x:c r="CZ56" s="154" t="n">
        <x:v>4</x:v>
      </x:c>
      <x:c r="DA56" s="152" t="n">
        <x:v>3</x:v>
      </x:c>
      <x:c r="DB56" s="152" t="n">
        <x:v>3</x:v>
      </x:c>
      <x:c r="DC56" s="154" t="n">
        <x:v>4</x:v>
      </x:c>
      <x:c r="DD56" s="154" t="n">
        <x:v>4</x:v>
      </x:c>
      <x:c r="DE56" s="152" t="n">
        <x:v>3</x:v>
      </x:c>
      <x:c r="DF56" s="152" t="n">
        <x:v>3</x:v>
      </x:c>
      <x:c r="DG56" s="154" t="n">
        <x:v>4</x:v>
      </x:c>
      <x:c r="DH56" s="154" t="n">
        <x:v>4</x:v>
      </x:c>
      <x:c r="DI56" s="152" t="n">
        <x:v>3</x:v>
      </x:c>
      <x:c r="DJ56" s="152" t="n">
        <x:v>3</x:v>
      </x:c>
      <x:c r="DK56" s="154" t="n">
        <x:v>4</x:v>
      </x:c>
      <x:c r="DL56" s="154" t="n">
        <x:v>4</x:v>
      </x:c>
      <x:c r="DM56" s="150" t="n">
        <x:v>0</x:v>
      </x:c>
      <x:c r="DN56" s="150" t="n">
        <x:v>0</x:v>
      </x:c>
      <x:c r="DO56" s="150" t="n">
        <x:v>0</x:v>
      </x:c>
      <x:c r="DP56" s="150" t="n">
        <x:v>0</x:v>
      </x:c>
      <x:c r="DQ56" s="150" t="n">
        <x:v>0</x:v>
      </x:c>
      <x:c r="DR56" s="5"/>
      <x:c r="DS56" s="376"/>
      <x:c r="DT56" s="376"/>
      <x:c r="DU56" s="376"/>
      <x:c r="DV56" s="376"/>
      <x:c r="DW56" s="376"/>
      <x:c r="DX56" s="376"/>
      <x:c r="DY56" s="376"/>
      <x:c r="DZ56" s="376"/>
      <x:c r="EA56" s="376"/>
      <x:c r="EB56" s="376"/>
      <x:c r="EC56" s="376"/>
      <x:c r="ED56" s="376"/>
      <x:c r="EE56" s="376"/>
      <x:c r="EF56" s="376"/>
      <x:c r="EG56" s="376"/>
      <x:c r="EH56" s="376"/>
      <x:c r="EI56" s="376"/>
      <x:c r="EJ56" s="376"/>
      <x:c r="EK56" s="376"/>
      <x:c r="EL56" s="376"/>
      <x:c r="EM56" s="376"/>
      <x:c r="EN56" s="376"/>
      <x:c r="EO56" s="376"/>
      <x:c r="EP56" s="376"/>
      <x:c r="EQ56" s="376"/>
      <x:c r="ER56" s="376"/>
      <x:c r="ES56" s="376"/>
      <x:c r="ET56" s="376"/>
      <x:c r="EU56" s="376"/>
      <x:c r="EV56" s="5"/>
    </x:row>
    <x:row r="57" ht="7.5" customHeight="1">
      <x:c r="A57" s="5"/>
      <x:c r="B57" s="150" t="n">
        <x:v>0</x:v>
      </x:c>
      <x:c r="C57" s="150" t="n">
        <x:v>0</x:v>
      </x:c>
      <x:c r="D57" s="150" t="n">
        <x:v>0</x:v>
      </x:c>
      <x:c r="E57" s="150" t="n">
        <x:v>0</x:v>
      </x:c>
      <x:c r="F57" s="150" t="n">
        <x:v>0</x:v>
      </x:c>
      <x:c r="G57" s="150" t="n">
        <x:v>0</x:v>
      </x:c>
      <x:c r="H57" s="150" t="n">
        <x:v>0</x:v>
      </x:c>
      <x:c r="I57" s="150" t="n">
        <x:v>0</x:v>
      </x:c>
      <x:c r="J57" s="150" t="n">
        <x:v>0</x:v>
      </x:c>
      <x:c r="K57" s="150" t="n">
        <x:v>0</x:v>
      </x:c>
      <x:c r="L57" s="150" t="n">
        <x:v>0</x:v>
      </x:c>
      <x:c r="M57" s="160" t="n">
        <x:v>7</x:v>
      </x:c>
      <x:c r="N57" s="150" t="n">
        <x:v>0</x:v>
      </x:c>
      <x:c r="O57" s="150" t="n">
        <x:v>0</x:v>
      </x:c>
      <x:c r="P57" s="160" t="n">
        <x:v>7</x:v>
      </x:c>
      <x:c r="Q57" s="150" t="n">
        <x:v>0</x:v>
      </x:c>
      <x:c r="R57" s="150" t="n">
        <x:v>0</x:v>
      </x:c>
      <x:c r="S57" s="160" t="n">
        <x:v>7</x:v>
      </x:c>
      <x:c r="T57" s="150" t="n">
        <x:v>0</x:v>
      </x:c>
      <x:c r="U57" s="150" t="n">
        <x:v>0</x:v>
      </x:c>
      <x:c r="V57" s="160" t="n">
        <x:v>7</x:v>
      </x:c>
      <x:c r="W57" s="150" t="n">
        <x:v>0</x:v>
      </x:c>
      <x:c r="X57" s="150" t="n">
        <x:v>0</x:v>
      </x:c>
      <x:c r="Y57" s="160" t="n">
        <x:v>7</x:v>
      </x:c>
      <x:c r="Z57" s="150" t="n">
        <x:v>0</x:v>
      </x:c>
      <x:c r="AA57" s="150" t="n">
        <x:v>0</x:v>
      </x:c>
      <x:c r="AB57" s="160" t="n">
        <x:v>7</x:v>
      </x:c>
      <x:c r="AC57" s="150" t="n">
        <x:v>0</x:v>
      </x:c>
      <x:c r="AD57" s="308" t="str">
        <x:v>START / FINISH</x:v>
      </x:c>
      <x:c r="AE57" s="309" t="n">
        <x:v>7</x:v>
      </x:c>
      <x:c r="AF57" s="308" t="n">
        <x:v>0</x:v>
      </x:c>
      <x:c r="AG57" s="308" t="n">
        <x:v>0</x:v>
      </x:c>
      <x:c r="AH57" s="309" t="n">
        <x:v>7</x:v>
      </x:c>
      <x:c r="AI57" s="308" t="n">
        <x:v>0</x:v>
      </x:c>
      <x:c r="AJ57" s="308" t="n">
        <x:v>0</x:v>
      </x:c>
      <x:c r="AK57" s="309" t="n">
        <x:v>7</x:v>
      </x:c>
      <x:c r="AL57" s="308" t="n">
        <x:v>0</x:v>
      </x:c>
      <x:c r="AM57" s="308" t="n">
        <x:v>0</x:v>
      </x:c>
      <x:c r="AN57" s="309" t="n">
        <x:v>7</x:v>
      </x:c>
      <x:c r="AO57" s="308" t="n">
        <x:v>0</x:v>
      </x:c>
      <x:c r="AP57" s="308" t="n">
        <x:v>0</x:v>
      </x:c>
      <x:c r="AQ57" s="160" t="n">
        <x:v>7</x:v>
      </x:c>
      <x:c r="AR57" s="150" t="n">
        <x:v>0</x:v>
      </x:c>
      <x:c r="AS57" s="150" t="n">
        <x:v>0</x:v>
      </x:c>
      <x:c r="AT57" s="160" t="n">
        <x:v>7</x:v>
      </x:c>
      <x:c r="AU57" s="150" t="n">
        <x:v>0</x:v>
      </x:c>
      <x:c r="AV57" s="150" t="n">
        <x:v>0</x:v>
      </x:c>
      <x:c r="AW57" s="160" t="n">
        <x:v>7</x:v>
      </x:c>
      <x:c r="AX57" s="150" t="n">
        <x:v>0</x:v>
      </x:c>
      <x:c r="AY57" s="150" t="n">
        <x:v>0</x:v>
      </x:c>
      <x:c r="AZ57" s="160" t="n">
        <x:v>7</x:v>
      </x:c>
      <x:c r="BA57" s="150" t="n">
        <x:v>0</x:v>
      </x:c>
      <x:c r="BB57" s="150" t="n">
        <x:v>0</x:v>
      </x:c>
      <x:c r="BC57" s="160" t="n">
        <x:v>7</x:v>
      </x:c>
      <x:c r="BD57" s="150" t="n">
        <x:v>0</x:v>
      </x:c>
      <x:c r="BE57" s="150" t="n">
        <x:v>0</x:v>
      </x:c>
      <x:c r="BF57" s="160" t="n">
        <x:v>7</x:v>
      </x:c>
      <x:c r="BG57" s="150" t="n">
        <x:v>0</x:v>
      </x:c>
      <x:c r="BH57" s="150" t="n">
        <x:v>0</x:v>
      </x:c>
      <x:c r="BI57" s="160" t="n">
        <x:v>7</x:v>
      </x:c>
      <x:c r="BJ57" s="150" t="n">
        <x:v>0</x:v>
      </x:c>
      <x:c r="BK57" s="150" t="n">
        <x:v>0</x:v>
      </x:c>
      <x:c r="BL57" s="160" t="n">
        <x:v>7</x:v>
      </x:c>
      <x:c r="BM57" s="150" t="n">
        <x:v>0</x:v>
      </x:c>
      <x:c r="BN57" s="150" t="n">
        <x:v>0</x:v>
      </x:c>
      <x:c r="BO57" s="160" t="n">
        <x:v>7</x:v>
      </x:c>
      <x:c r="BP57" s="150" t="n">
        <x:v>0</x:v>
      </x:c>
      <x:c r="BQ57" s="150" t="n">
        <x:v>0</x:v>
      </x:c>
      <x:c r="BR57" s="160" t="n">
        <x:v>7</x:v>
      </x:c>
      <x:c r="BS57" s="150" t="n">
        <x:v>0</x:v>
      </x:c>
      <x:c r="BT57" s="150" t="n">
        <x:v>0</x:v>
      </x:c>
      <x:c r="BU57" s="160" t="n">
        <x:v>7</x:v>
      </x:c>
      <x:c r="BV57" s="150" t="n">
        <x:v>0</x:v>
      </x:c>
      <x:c r="BW57" s="150" t="n">
        <x:v>0</x:v>
      </x:c>
      <x:c r="BX57" s="160" t="n">
        <x:v>7</x:v>
      </x:c>
      <x:c r="BY57" s="150" t="n">
        <x:v>0</x:v>
      </x:c>
      <x:c r="BZ57" s="150" t="n">
        <x:v>0</x:v>
      </x:c>
      <x:c r="CA57" s="160" t="n">
        <x:v>7</x:v>
      </x:c>
      <x:c r="CB57" s="150" t="n">
        <x:v>0</x:v>
      </x:c>
      <x:c r="CC57" s="150" t="n">
        <x:v>0</x:v>
      </x:c>
      <x:c r="CD57" s="160" t="n">
        <x:v>7</x:v>
      </x:c>
      <x:c r="CE57" s="150" t="n">
        <x:v>0</x:v>
      </x:c>
      <x:c r="CF57" s="150" t="n">
        <x:v>0</x:v>
      </x:c>
      <x:c r="CG57" s="160" t="n">
        <x:v>7</x:v>
      </x:c>
      <x:c r="CH57" s="150" t="n">
        <x:v>0</x:v>
      </x:c>
      <x:c r="CI57" s="150" t="n">
        <x:v>0</x:v>
      </x:c>
      <x:c r="CJ57" s="160" t="n">
        <x:v>7</x:v>
      </x:c>
      <x:c r="CK57" s="150" t="n">
        <x:v>0</x:v>
      </x:c>
      <x:c r="CL57" s="150" t="n">
        <x:v>0</x:v>
      </x:c>
      <x:c r="CM57" s="160" t="n">
        <x:v>7</x:v>
      </x:c>
      <x:c r="CN57" s="150" t="n">
        <x:v>0</x:v>
      </x:c>
      <x:c r="CO57" s="150" t="n">
        <x:v>0</x:v>
      </x:c>
      <x:c r="CP57" s="160" t="n">
        <x:v>7</x:v>
      </x:c>
      <x:c r="CQ57" s="150" t="n">
        <x:v>0</x:v>
      </x:c>
      <x:c r="CR57" s="150" t="n">
        <x:v>0</x:v>
      </x:c>
      <x:c r="CS57" s="160" t="n">
        <x:v>7</x:v>
      </x:c>
      <x:c r="CT57" s="150" t="n">
        <x:v>0</x:v>
      </x:c>
      <x:c r="CU57" s="150" t="n">
        <x:v>0</x:v>
      </x:c>
      <x:c r="CV57" s="160" t="n">
        <x:v>7</x:v>
      </x:c>
      <x:c r="CW57" s="150" t="n">
        <x:v>0</x:v>
      </x:c>
      <x:c r="CX57" s="150" t="n">
        <x:v>0</x:v>
      </x:c>
      <x:c r="CY57" s="160" t="n">
        <x:v>7</x:v>
      </x:c>
      <x:c r="CZ57" s="150" t="n">
        <x:v>0</x:v>
      </x:c>
      <x:c r="DA57" s="150" t="n">
        <x:v>0</x:v>
      </x:c>
      <x:c r="DB57" s="160" t="n">
        <x:v>7</x:v>
      </x:c>
      <x:c r="DC57" s="150" t="n">
        <x:v>0</x:v>
      </x:c>
      <x:c r="DD57" s="150" t="n">
        <x:v>0</x:v>
      </x:c>
      <x:c r="DE57" s="160" t="n">
        <x:v>7</x:v>
      </x:c>
      <x:c r="DF57" s="150" t="n">
        <x:v>0</x:v>
      </x:c>
      <x:c r="DG57" s="150" t="n">
        <x:v>0</x:v>
      </x:c>
      <x:c r="DH57" s="150" t="n">
        <x:v>0</x:v>
      </x:c>
      <x:c r="DI57" s="150" t="n">
        <x:v>0</x:v>
      </x:c>
      <x:c r="DJ57" s="150" t="n">
        <x:v>0</x:v>
      </x:c>
      <x:c r="DK57" s="150" t="n">
        <x:v>0</x:v>
      </x:c>
      <x:c r="DL57" s="150" t="n">
        <x:v>0</x:v>
      </x:c>
      <x:c r="DM57" s="150" t="n">
        <x:v>0</x:v>
      </x:c>
      <x:c r="DN57" s="150" t="n">
        <x:v>0</x:v>
      </x:c>
      <x:c r="DO57" s="150" t="n">
        <x:v>0</x:v>
      </x:c>
      <x:c r="DP57" s="150" t="n">
        <x:v>0</x:v>
      </x:c>
      <x:c r="DQ57" s="150" t="n">
        <x:v>0</x:v>
      </x:c>
      <x:c r="DR57" s="5"/>
      <x:c r="DS57" s="351" t="str">
        <x:v>氮气加速 / 进站减速 / 弯道减速</x:v>
      </x:c>
      <x:c r="DT57" s="351"/>
      <x:c r="DU57" s="351"/>
      <x:c r="DV57" s="351"/>
      <x:c r="DW57" s="351"/>
      <x:c r="DX57" s="351"/>
      <x:c r="DY57" s="351"/>
      <x:c r="DZ57" s="351"/>
      <x:c r="EA57" s="351"/>
      <x:c r="EB57" s="351"/>
      <x:c r="EC57" s="351"/>
      <x:c r="ED57" s="351"/>
      <x:c r="EE57" s="351"/>
      <x:c r="EF57" s="351"/>
      <x:c r="EG57" s="351"/>
      <x:c r="EH57" s="351"/>
      <x:c r="EI57" s="351"/>
      <x:c r="EJ57" s="351"/>
      <x:c r="EK57" s="351"/>
      <x:c r="EL57" s="351"/>
      <x:c r="EM57" s="351"/>
      <x:c r="EN57" s="351"/>
      <x:c r="EO57" s="351"/>
      <x:c r="EP57" s="351"/>
      <x:c r="EQ57" s="351"/>
      <x:c r="ER57" s="351"/>
      <x:c r="ES57" s="351"/>
      <x:c r="ET57" s="351"/>
      <x:c r="EU57" s="351"/>
      <x:c r="EV57" s="5"/>
    </x:row>
    <x:row r="58" ht="7.5" customHeight="1">
      <x:c r="A58" s="5"/>
      <x:c r="B58" s="150" t="n">
        <x:v>0</x:v>
      </x:c>
      <x:c r="C58" s="150" t="n">
        <x:v>0</x:v>
      </x:c>
      <x:c r="D58" s="150" t="n">
        <x:v>0</x:v>
      </x:c>
      <x:c r="E58" s="150" t="n">
        <x:v>0</x:v>
      </x:c>
      <x:c r="F58" s="150" t="n">
        <x:v>0</x:v>
      </x:c>
      <x:c r="G58" s="150" t="n">
        <x:v>0</x:v>
      </x:c>
      <x:c r="H58" s="150" t="n">
        <x:v>0</x:v>
      </x:c>
      <x:c r="I58" s="150" t="n">
        <x:v>0</x:v>
      </x:c>
      <x:c r="J58" s="150" t="n">
        <x:v>0</x:v>
      </x:c>
      <x:c r="K58" s="150" t="n">
        <x:v>0</x:v>
      </x:c>
      <x:c r="L58" s="150" t="n">
        <x:v>0</x:v>
      </x:c>
      <x:c r="M58" s="160" t="n">
        <x:v>7</x:v>
      </x:c>
      <x:c r="N58" s="150" t="n">
        <x:v>0</x:v>
      </x:c>
      <x:c r="O58" s="150" t="n">
        <x:v>0</x:v>
      </x:c>
      <x:c r="P58" s="160" t="n">
        <x:v>7</x:v>
      </x:c>
      <x:c r="Q58" s="150" t="n">
        <x:v>0</x:v>
      </x:c>
      <x:c r="R58" s="150" t="n">
        <x:v>0</x:v>
      </x:c>
      <x:c r="S58" s="160" t="n">
        <x:v>7</x:v>
      </x:c>
      <x:c r="T58" s="150" t="n">
        <x:v>0</x:v>
      </x:c>
      <x:c r="U58" s="150" t="n">
        <x:v>0</x:v>
      </x:c>
      <x:c r="V58" s="160" t="n">
        <x:v>7</x:v>
      </x:c>
      <x:c r="W58" s="150" t="n">
        <x:v>0</x:v>
      </x:c>
      <x:c r="X58" s="150" t="n">
        <x:v>0</x:v>
      </x:c>
      <x:c r="Y58" s="160" t="n">
        <x:v>7</x:v>
      </x:c>
      <x:c r="Z58" s="150" t="n">
        <x:v>0</x:v>
      </x:c>
      <x:c r="AA58" s="150" t="n">
        <x:v>0</x:v>
      </x:c>
      <x:c r="AB58" s="160" t="n">
        <x:v>7</x:v>
      </x:c>
      <x:c r="AC58" s="150" t="n">
        <x:v>0</x:v>
      </x:c>
      <x:c r="AD58" s="308" t="n">
        <x:v>0</x:v>
      </x:c>
      <x:c r="AE58" s="309" t="n">
        <x:v>7</x:v>
      </x:c>
      <x:c r="AF58" s="308" t="n">
        <x:v>0</x:v>
      </x:c>
      <x:c r="AG58" s="308" t="n">
        <x:v>0</x:v>
      </x:c>
      <x:c r="AH58" s="309" t="n">
        <x:v>7</x:v>
      </x:c>
      <x:c r="AI58" s="308" t="n">
        <x:v>0</x:v>
      </x:c>
      <x:c r="AJ58" s="308" t="n">
        <x:v>0</x:v>
      </x:c>
      <x:c r="AK58" s="309" t="n">
        <x:v>7</x:v>
      </x:c>
      <x:c r="AL58" s="308" t="n">
        <x:v>0</x:v>
      </x:c>
      <x:c r="AM58" s="308" t="n">
        <x:v>0</x:v>
      </x:c>
      <x:c r="AN58" s="309" t="n">
        <x:v>7</x:v>
      </x:c>
      <x:c r="AO58" s="308" t="n">
        <x:v>0</x:v>
      </x:c>
      <x:c r="AP58" s="308" t="n">
        <x:v>0</x:v>
      </x:c>
      <x:c r="AQ58" s="160" t="n">
        <x:v>7</x:v>
      </x:c>
      <x:c r="AR58" s="150" t="n">
        <x:v>0</x:v>
      </x:c>
      <x:c r="AS58" s="150" t="n">
        <x:v>0</x:v>
      </x:c>
      <x:c r="AT58" s="160" t="n">
        <x:v>7</x:v>
      </x:c>
      <x:c r="AU58" s="150" t="n">
        <x:v>0</x:v>
      </x:c>
      <x:c r="AV58" s="150" t="n">
        <x:v>0</x:v>
      </x:c>
      <x:c r="AW58" s="160" t="n">
        <x:v>7</x:v>
      </x:c>
      <x:c r="AX58" s="150" t="n">
        <x:v>0</x:v>
      </x:c>
      <x:c r="AY58" s="150" t="n">
        <x:v>0</x:v>
      </x:c>
      <x:c r="AZ58" s="160" t="n">
        <x:v>7</x:v>
      </x:c>
      <x:c r="BA58" s="150" t="n">
        <x:v>0</x:v>
      </x:c>
      <x:c r="BB58" s="150" t="n">
        <x:v>0</x:v>
      </x:c>
      <x:c r="BC58" s="160" t="n">
        <x:v>7</x:v>
      </x:c>
      <x:c r="BD58" s="150" t="n">
        <x:v>0</x:v>
      </x:c>
      <x:c r="BE58" s="150" t="n">
        <x:v>0</x:v>
      </x:c>
      <x:c r="BF58" s="160" t="n">
        <x:v>7</x:v>
      </x:c>
      <x:c r="BG58" s="150" t="n">
        <x:v>0</x:v>
      </x:c>
      <x:c r="BH58" s="150" t="n">
        <x:v>0</x:v>
      </x:c>
      <x:c r="BI58" s="160" t="n">
        <x:v>7</x:v>
      </x:c>
      <x:c r="BJ58" s="150" t="n">
        <x:v>0</x:v>
      </x:c>
      <x:c r="BK58" s="150" t="n">
        <x:v>0</x:v>
      </x:c>
      <x:c r="BL58" s="160" t="n">
        <x:v>7</x:v>
      </x:c>
      <x:c r="BM58" s="150" t="n">
        <x:v>0</x:v>
      </x:c>
      <x:c r="BN58" s="150" t="n">
        <x:v>0</x:v>
      </x:c>
      <x:c r="BO58" s="160" t="n">
        <x:v>7</x:v>
      </x:c>
      <x:c r="BP58" s="150" t="n">
        <x:v>0</x:v>
      </x:c>
      <x:c r="BQ58" s="150" t="n">
        <x:v>0</x:v>
      </x:c>
      <x:c r="BR58" s="160" t="n">
        <x:v>7</x:v>
      </x:c>
      <x:c r="BS58" s="150" t="n">
        <x:v>0</x:v>
      </x:c>
      <x:c r="BT58" s="150" t="n">
        <x:v>0</x:v>
      </x:c>
      <x:c r="BU58" s="160" t="n">
        <x:v>7</x:v>
      </x:c>
      <x:c r="BV58" s="150" t="n">
        <x:v>0</x:v>
      </x:c>
      <x:c r="BW58" s="150" t="n">
        <x:v>0</x:v>
      </x:c>
      <x:c r="BX58" s="160" t="n">
        <x:v>7</x:v>
      </x:c>
      <x:c r="BY58" s="150" t="n">
        <x:v>0</x:v>
      </x:c>
      <x:c r="BZ58" s="150" t="n">
        <x:v>0</x:v>
      </x:c>
      <x:c r="CA58" s="160" t="n">
        <x:v>7</x:v>
      </x:c>
      <x:c r="CB58" s="150" t="n">
        <x:v>0</x:v>
      </x:c>
      <x:c r="CC58" s="150" t="n">
        <x:v>0</x:v>
      </x:c>
      <x:c r="CD58" s="160" t="n">
        <x:v>7</x:v>
      </x:c>
      <x:c r="CE58" s="150" t="n">
        <x:v>0</x:v>
      </x:c>
      <x:c r="CF58" s="150" t="n">
        <x:v>0</x:v>
      </x:c>
      <x:c r="CG58" s="160" t="n">
        <x:v>7</x:v>
      </x:c>
      <x:c r="CH58" s="150" t="n">
        <x:v>0</x:v>
      </x:c>
      <x:c r="CI58" s="150" t="n">
        <x:v>0</x:v>
      </x:c>
      <x:c r="CJ58" s="160" t="n">
        <x:v>7</x:v>
      </x:c>
      <x:c r="CK58" s="150" t="n">
        <x:v>0</x:v>
      </x:c>
      <x:c r="CL58" s="150" t="n">
        <x:v>0</x:v>
      </x:c>
      <x:c r="CM58" s="160" t="n">
        <x:v>7</x:v>
      </x:c>
      <x:c r="CN58" s="150" t="n">
        <x:v>0</x:v>
      </x:c>
      <x:c r="CO58" s="150" t="n">
        <x:v>0</x:v>
      </x:c>
      <x:c r="CP58" s="160" t="n">
        <x:v>7</x:v>
      </x:c>
      <x:c r="CQ58" s="150" t="n">
        <x:v>0</x:v>
      </x:c>
      <x:c r="CR58" s="150" t="n">
        <x:v>0</x:v>
      </x:c>
      <x:c r="CS58" s="160" t="n">
        <x:v>7</x:v>
      </x:c>
      <x:c r="CT58" s="150" t="n">
        <x:v>0</x:v>
      </x:c>
      <x:c r="CU58" s="150" t="n">
        <x:v>0</x:v>
      </x:c>
      <x:c r="CV58" s="160" t="n">
        <x:v>7</x:v>
      </x:c>
      <x:c r="CW58" s="150" t="n">
        <x:v>0</x:v>
      </x:c>
      <x:c r="CX58" s="150" t="n">
        <x:v>0</x:v>
      </x:c>
      <x:c r="CY58" s="160" t="n">
        <x:v>7</x:v>
      </x:c>
      <x:c r="CZ58" s="150" t="n">
        <x:v>0</x:v>
      </x:c>
      <x:c r="DA58" s="150" t="n">
        <x:v>0</x:v>
      </x:c>
      <x:c r="DB58" s="160" t="n">
        <x:v>7</x:v>
      </x:c>
      <x:c r="DC58" s="150" t="n">
        <x:v>0</x:v>
      </x:c>
      <x:c r="DD58" s="150" t="n">
        <x:v>0</x:v>
      </x:c>
      <x:c r="DE58" s="160" t="n">
        <x:v>7</x:v>
      </x:c>
      <x:c r="DF58" s="150" t="n">
        <x:v>0</x:v>
      </x:c>
      <x:c r="DG58" s="150" t="n">
        <x:v>0</x:v>
      </x:c>
      <x:c r="DH58" s="150" t="n">
        <x:v>0</x:v>
      </x:c>
      <x:c r="DI58" s="150" t="n">
        <x:v>0</x:v>
      </x:c>
      <x:c r="DJ58" s="150" t="n">
        <x:v>0</x:v>
      </x:c>
      <x:c r="DK58" s="150" t="n">
        <x:v>0</x:v>
      </x:c>
      <x:c r="DL58" s="150" t="n">
        <x:v>0</x:v>
      </x:c>
      <x:c r="DM58" s="150" t="n">
        <x:v>0</x:v>
      </x:c>
      <x:c r="DN58" s="150" t="n">
        <x:v>0</x:v>
      </x:c>
      <x:c r="DO58" s="150" t="n">
        <x:v>0</x:v>
      </x:c>
      <x:c r="DP58" s="150" t="n">
        <x:v>0</x:v>
      </x:c>
      <x:c r="DQ58" s="150" t="n">
        <x:v>0</x:v>
      </x:c>
      <x:c r="DR58" s="5"/>
      <x:c r="DS58" s="351"/>
      <x:c r="DT58" s="351"/>
      <x:c r="DU58" s="351"/>
      <x:c r="DV58" s="351"/>
      <x:c r="DW58" s="351"/>
      <x:c r="DX58" s="351"/>
      <x:c r="DY58" s="351"/>
      <x:c r="DZ58" s="351"/>
      <x:c r="EA58" s="351"/>
      <x:c r="EB58" s="351"/>
      <x:c r="EC58" s="351"/>
      <x:c r="ED58" s="351"/>
      <x:c r="EE58" s="351"/>
      <x:c r="EF58" s="351"/>
      <x:c r="EG58" s="351"/>
      <x:c r="EH58" s="351"/>
      <x:c r="EI58" s="351"/>
      <x:c r="EJ58" s="351"/>
      <x:c r="EK58" s="351"/>
      <x:c r="EL58" s="351"/>
      <x:c r="EM58" s="351"/>
      <x:c r="EN58" s="351"/>
      <x:c r="EO58" s="351"/>
      <x:c r="EP58" s="351"/>
      <x:c r="EQ58" s="351"/>
      <x:c r="ER58" s="351"/>
      <x:c r="ES58" s="351"/>
      <x:c r="ET58" s="351"/>
      <x:c r="EU58" s="351"/>
      <x:c r="EV58" s="5"/>
    </x:row>
    <x:row r="59" ht="7.5" customHeight="1">
      <x:c r="A59" s="5"/>
      <x:c r="B59" s="150" t="n">
        <x:v>0</x:v>
      </x:c>
      <x:c r="C59" s="150" t="n">
        <x:v>0</x:v>
      </x:c>
      <x:c r="D59" s="150" t="n">
        <x:v>0</x:v>
      </x:c>
      <x:c r="E59" s="150" t="n">
        <x:v>0</x:v>
      </x:c>
      <x:c r="F59" s="150" t="n">
        <x:v>0</x:v>
      </x:c>
      <x:c r="G59" s="150" t="n">
        <x:v>0</x:v>
      </x:c>
      <x:c r="H59" s="150" t="n">
        <x:v>0</x:v>
      </x:c>
      <x:c r="I59" s="150" t="n">
        <x:v>0</x:v>
      </x:c>
      <x:c r="J59" s="150" t="n">
        <x:v>0</x:v>
      </x:c>
      <x:c r="K59" s="150" t="n">
        <x:v>0</x:v>
      </x:c>
      <x:c r="L59" s="150" t="n">
        <x:v>0</x:v>
      </x:c>
      <x:c r="M59" s="150" t="n">
        <x:v>0</x:v>
      </x:c>
      <x:c r="N59" s="150" t="n">
        <x:v>0</x:v>
      </x:c>
      <x:c r="O59" s="150" t="n">
        <x:v>0</x:v>
      </x:c>
      <x:c r="P59" s="150" t="n">
        <x:v>0</x:v>
      </x:c>
      <x:c r="Q59" s="150" t="n">
        <x:v>0</x:v>
      </x:c>
      <x:c r="R59" s="150" t="n">
        <x:v>0</x:v>
      </x:c>
      <x:c r="S59" s="150" t="n">
        <x:v>0</x:v>
      </x:c>
      <x:c r="T59" s="150" t="n">
        <x:v>0</x:v>
      </x:c>
      <x:c r="U59" s="150" t="n">
        <x:v>0</x:v>
      </x:c>
      <x:c r="V59" s="150" t="n">
        <x:v>0</x:v>
      </x:c>
      <x:c r="W59" s="150" t="n">
        <x:v>0</x:v>
      </x:c>
      <x:c r="X59" s="150" t="n">
        <x:v>0</x:v>
      </x:c>
      <x:c r="Y59" s="150" t="n">
        <x:v>0</x:v>
      </x:c>
      <x:c r="Z59" s="150" t="n">
        <x:v>0</x:v>
      </x:c>
      <x:c r="AA59" s="150" t="n">
        <x:v>0</x:v>
      </x:c>
      <x:c r="AB59" s="150" t="n">
        <x:v>0</x:v>
      </x:c>
      <x:c r="AC59" s="150" t="n">
        <x:v>0</x:v>
      </x:c>
      <x:c r="AD59" s="150" t="n">
        <x:v>0</x:v>
      </x:c>
      <x:c r="AE59" s="150" t="n">
        <x:v>0</x:v>
      </x:c>
      <x:c r="AF59" s="150" t="n">
        <x:v>0</x:v>
      </x:c>
      <x:c r="AG59" s="150" t="n">
        <x:v>0</x:v>
      </x:c>
      <x:c r="AH59" s="150" t="n">
        <x:v>0</x:v>
      </x:c>
      <x:c r="AI59" s="150" t="n">
        <x:v>0</x:v>
      </x:c>
      <x:c r="AJ59" s="150" t="n">
        <x:v>0</x:v>
      </x:c>
      <x:c r="AK59" s="150" t="n">
        <x:v>0</x:v>
      </x:c>
      <x:c r="AL59" s="150" t="n">
        <x:v>0</x:v>
      </x:c>
      <x:c r="AM59" s="150" t="n">
        <x:v>0</x:v>
      </x:c>
      <x:c r="AN59" s="150" t="n">
        <x:v>0</x:v>
      </x:c>
      <x:c r="AO59" s="150" t="n">
        <x:v>0</x:v>
      </x:c>
      <x:c r="AP59" s="150" t="n">
        <x:v>0</x:v>
      </x:c>
      <x:c r="AQ59" s="150" t="n">
        <x:v>0</x:v>
      </x:c>
      <x:c r="AR59" s="150" t="n">
        <x:v>0</x:v>
      </x:c>
      <x:c r="AS59" s="150" t="n">
        <x:v>0</x:v>
      </x:c>
      <x:c r="AT59" s="150" t="n">
        <x:v>0</x:v>
      </x:c>
      <x:c r="AU59" s="150" t="n">
        <x:v>0</x:v>
      </x:c>
      <x:c r="AV59" s="150" t="n">
        <x:v>0</x:v>
      </x:c>
      <x:c r="AW59" s="150" t="n">
        <x:v>0</x:v>
      </x:c>
      <x:c r="AX59" s="150" t="n">
        <x:v>0</x:v>
      </x:c>
      <x:c r="AY59" s="150" t="n">
        <x:v>0</x:v>
      </x:c>
      <x:c r="AZ59" s="150" t="n">
        <x:v>0</x:v>
      </x:c>
      <x:c r="BA59" s="150" t="n">
        <x:v>0</x:v>
      </x:c>
      <x:c r="BB59" s="150" t="n">
        <x:v>0</x:v>
      </x:c>
      <x:c r="BC59" s="150" t="n">
        <x:v>0</x:v>
      </x:c>
      <x:c r="BD59" s="150" t="n">
        <x:v>0</x:v>
      </x:c>
      <x:c r="BE59" s="150" t="n">
        <x:v>0</x:v>
      </x:c>
      <x:c r="BF59" s="150" t="n">
        <x:v>0</x:v>
      </x:c>
      <x:c r="BG59" s="150" t="n">
        <x:v>0</x:v>
      </x:c>
      <x:c r="BH59" s="150" t="n">
        <x:v>0</x:v>
      </x:c>
      <x:c r="BI59" s="150" t="n">
        <x:v>0</x:v>
      </x:c>
      <x:c r="BJ59" s="150" t="n">
        <x:v>0</x:v>
      </x:c>
      <x:c r="BK59" s="150" t="n">
        <x:v>0</x:v>
      </x:c>
      <x:c r="BL59" s="150" t="n">
        <x:v>0</x:v>
      </x:c>
      <x:c r="BM59" s="150" t="n">
        <x:v>0</x:v>
      </x:c>
      <x:c r="BN59" s="150" t="n">
        <x:v>0</x:v>
      </x:c>
      <x:c r="BO59" s="150" t="n">
        <x:v>0</x:v>
      </x:c>
      <x:c r="BP59" s="150" t="n">
        <x:v>0</x:v>
      </x:c>
      <x:c r="BQ59" s="150" t="n">
        <x:v>0</x:v>
      </x:c>
      <x:c r="BR59" s="150" t="n">
        <x:v>0</x:v>
      </x:c>
      <x:c r="BS59" s="150" t="n">
        <x:v>0</x:v>
      </x:c>
      <x:c r="BT59" s="150" t="n">
        <x:v>0</x:v>
      </x:c>
      <x:c r="BU59" s="150" t="n">
        <x:v>0</x:v>
      </x:c>
      <x:c r="BV59" s="150" t="n">
        <x:v>0</x:v>
      </x:c>
      <x:c r="BW59" s="150" t="n">
        <x:v>0</x:v>
      </x:c>
      <x:c r="BX59" s="150" t="n">
        <x:v>0</x:v>
      </x:c>
      <x:c r="BY59" s="150" t="n">
        <x:v>0</x:v>
      </x:c>
      <x:c r="BZ59" s="150" t="n">
        <x:v>0</x:v>
      </x:c>
      <x:c r="CA59" s="150" t="n">
        <x:v>0</x:v>
      </x:c>
      <x:c r="CB59" s="150" t="n">
        <x:v>0</x:v>
      </x:c>
      <x:c r="CC59" s="150" t="n">
        <x:v>0</x:v>
      </x:c>
      <x:c r="CD59" s="150" t="n">
        <x:v>0</x:v>
      </x:c>
      <x:c r="CE59" s="150" t="n">
        <x:v>0</x:v>
      </x:c>
      <x:c r="CF59" s="150" t="n">
        <x:v>0</x:v>
      </x:c>
      <x:c r="CG59" s="150" t="n">
        <x:v>0</x:v>
      </x:c>
      <x:c r="CH59" s="150" t="n">
        <x:v>0</x:v>
      </x:c>
      <x:c r="CI59" s="150" t="n">
        <x:v>0</x:v>
      </x:c>
      <x:c r="CJ59" s="150" t="n">
        <x:v>0</x:v>
      </x:c>
      <x:c r="CK59" s="150" t="n">
        <x:v>0</x:v>
      </x:c>
      <x:c r="CL59" s="150" t="n">
        <x:v>0</x:v>
      </x:c>
      <x:c r="CM59" s="150" t="n">
        <x:v>0</x:v>
      </x:c>
      <x:c r="CN59" s="150" t="n">
        <x:v>0</x:v>
      </x:c>
      <x:c r="CO59" s="150" t="n">
        <x:v>0</x:v>
      </x:c>
      <x:c r="CP59" s="150" t="n">
        <x:v>0</x:v>
      </x:c>
      <x:c r="CQ59" s="150" t="n">
        <x:v>0</x:v>
      </x:c>
      <x:c r="CR59" s="150" t="n">
        <x:v>0</x:v>
      </x:c>
      <x:c r="CS59" s="150" t="n">
        <x:v>0</x:v>
      </x:c>
      <x:c r="CT59" s="150" t="n">
        <x:v>0</x:v>
      </x:c>
      <x:c r="CU59" s="150" t="n">
        <x:v>0</x:v>
      </x:c>
      <x:c r="CV59" s="150" t="n">
        <x:v>0</x:v>
      </x:c>
      <x:c r="CW59" s="150" t="n">
        <x:v>0</x:v>
      </x:c>
      <x:c r="CX59" s="150" t="n">
        <x:v>0</x:v>
      </x:c>
      <x:c r="CY59" s="150" t="n">
        <x:v>0</x:v>
      </x:c>
      <x:c r="CZ59" s="150" t="n">
        <x:v>0</x:v>
      </x:c>
      <x:c r="DA59" s="150" t="n">
        <x:v>0</x:v>
      </x:c>
      <x:c r="DB59" s="150" t="n">
        <x:v>0</x:v>
      </x:c>
      <x:c r="DC59" s="150" t="n">
        <x:v>0</x:v>
      </x:c>
      <x:c r="DD59" s="150" t="n">
        <x:v>0</x:v>
      </x:c>
      <x:c r="DE59" s="150" t="n">
        <x:v>0</x:v>
      </x:c>
      <x:c r="DF59" s="150" t="n">
        <x:v>0</x:v>
      </x:c>
      <x:c r="DG59" s="150" t="n">
        <x:v>0</x:v>
      </x:c>
      <x:c r="DH59" s="150" t="n">
        <x:v>0</x:v>
      </x:c>
      <x:c r="DI59" s="150" t="n">
        <x:v>0</x:v>
      </x:c>
      <x:c r="DJ59" s="150" t="n">
        <x:v>0</x:v>
      </x:c>
      <x:c r="DK59" s="150" t="n">
        <x:v>0</x:v>
      </x:c>
      <x:c r="DL59" s="150" t="n">
        <x:v>0</x:v>
      </x:c>
      <x:c r="DM59" s="150" t="n">
        <x:v>0</x:v>
      </x:c>
      <x:c r="DN59" s="150" t="n">
        <x:v>0</x:v>
      </x:c>
      <x:c r="DO59" s="150" t="n">
        <x:v>0</x:v>
      </x:c>
      <x:c r="DP59" s="150" t="n">
        <x:v>0</x:v>
      </x:c>
      <x:c r="DQ59" s="150" t="n">
        <x:v>0</x:v>
      </x:c>
      <x:c r="DR59" s="5"/>
      <x:c r="DS59" s="351"/>
      <x:c r="DT59" s="351"/>
      <x:c r="DU59" s="351"/>
      <x:c r="DV59" s="351"/>
      <x:c r="DW59" s="351"/>
      <x:c r="DX59" s="351"/>
      <x:c r="DY59" s="351"/>
      <x:c r="DZ59" s="351"/>
      <x:c r="EA59" s="351"/>
      <x:c r="EB59" s="351"/>
      <x:c r="EC59" s="351"/>
      <x:c r="ED59" s="351"/>
      <x:c r="EE59" s="351"/>
      <x:c r="EF59" s="351"/>
      <x:c r="EG59" s="351"/>
      <x:c r="EH59" s="351"/>
      <x:c r="EI59" s="351"/>
      <x:c r="EJ59" s="351"/>
      <x:c r="EK59" s="351"/>
      <x:c r="EL59" s="351"/>
      <x:c r="EM59" s="351"/>
      <x:c r="EN59" s="351"/>
      <x:c r="EO59" s="351"/>
      <x:c r="EP59" s="351"/>
      <x:c r="EQ59" s="351"/>
      <x:c r="ER59" s="351"/>
      <x:c r="ES59" s="351"/>
      <x:c r="ET59" s="351"/>
      <x:c r="EU59" s="351"/>
      <x:c r="EV59" s="5"/>
    </x:row>
    <x:row r="60" ht="7.5" customHeight="1">
      <x:c r="A60" s="5"/>
      <x:c r="B60" s="5"/>
      <x:c r="C60" s="5"/>
      <x:c r="D60" s="5"/>
      <x:c r="E60" s="5"/>
      <x:c r="F60" s="5"/>
      <x:c r="G60" s="5"/>
      <x:c r="H60" s="5"/>
      <x:c r="I60" s="5"/>
      <x:c r="J60" s="5"/>
      <x:c r="K60" s="5"/>
      <x:c r="L60" s="5"/>
      <x:c r="M60" s="5"/>
      <x:c r="N60" s="5"/>
      <x:c r="O60" s="5"/>
      <x:c r="P60" s="5"/>
      <x:c r="Q60" s="5"/>
      <x:c r="R60" s="5"/>
      <x:c r="S60" s="5"/>
      <x:c r="T60" s="5"/>
      <x:c r="U60" s="5"/>
      <x:c r="V60" s="5"/>
      <x:c r="W60" s="5"/>
      <x:c r="X60" s="5"/>
      <x:c r="Y60" s="5"/>
      <x:c r="Z60" s="5"/>
      <x:c r="AA60" s="5"/>
      <x:c r="AB60" s="5"/>
      <x:c r="AC60" s="5"/>
      <x:c r="AD60" s="5"/>
      <x:c r="AE60" s="5"/>
      <x:c r="AF60" s="5"/>
      <x:c r="AG60" s="5"/>
      <x:c r="AH60" s="5"/>
      <x:c r="AI60" s="5"/>
      <x:c r="AJ60" s="5"/>
      <x:c r="AK60" s="5"/>
      <x:c r="AL60" s="5"/>
      <x:c r="AM60" s="5"/>
      <x:c r="AN60" s="5"/>
      <x:c r="AO60" s="5"/>
      <x:c r="AP60" s="5"/>
      <x:c r="AQ60" s="5"/>
      <x:c r="AR60" s="5"/>
      <x:c r="AS60" s="5"/>
      <x:c r="AT60" s="5"/>
      <x:c r="AU60" s="5"/>
      <x:c r="AV60" s="5"/>
      <x:c r="AW60" s="5"/>
      <x:c r="AX60" s="5"/>
      <x:c r="AY60" s="5"/>
      <x:c r="AZ60" s="5"/>
      <x:c r="BA60" s="5"/>
      <x:c r="BB60" s="5"/>
      <x:c r="BC60" s="5"/>
      <x:c r="BD60" s="5"/>
      <x:c r="BE60" s="5"/>
      <x:c r="BF60" s="5"/>
      <x:c r="BG60" s="5"/>
      <x:c r="BH60" s="5"/>
      <x:c r="BI60" s="5"/>
      <x:c r="BJ60" s="5"/>
      <x:c r="BK60" s="5"/>
      <x:c r="BL60" s="5"/>
      <x:c r="BM60" s="5"/>
      <x:c r="BN60" s="5"/>
      <x:c r="BO60" s="5"/>
      <x:c r="BP60" s="5"/>
      <x:c r="BQ60" s="5"/>
      <x:c r="BR60" s="5"/>
      <x:c r="BS60" s="5"/>
      <x:c r="BT60" s="5"/>
      <x:c r="BU60" s="5"/>
      <x:c r="BV60" s="5"/>
      <x:c r="BW60" s="5"/>
      <x:c r="BX60" s="5"/>
      <x:c r="BY60" s="5"/>
      <x:c r="BZ60" s="5"/>
      <x:c r="CA60" s="5"/>
      <x:c r="CB60" s="5"/>
      <x:c r="CC60" s="5"/>
      <x:c r="CD60" s="5"/>
      <x:c r="CE60" s="5"/>
      <x:c r="CF60" s="5"/>
      <x:c r="CG60" s="5"/>
      <x:c r="CH60" s="5"/>
      <x:c r="CI60" s="5"/>
      <x:c r="CJ60" s="5"/>
      <x:c r="CK60" s="5"/>
      <x:c r="CL60" s="5"/>
      <x:c r="CM60" s="5"/>
      <x:c r="CN60" s="5"/>
      <x:c r="CO60" s="5"/>
      <x:c r="CP60" s="5"/>
      <x:c r="CQ60" s="5"/>
      <x:c r="CR60" s="5"/>
      <x:c r="CS60" s="5"/>
      <x:c r="CT60" s="5"/>
      <x:c r="CU60" s="5"/>
      <x:c r="CV60" s="5"/>
      <x:c r="CW60" s="5"/>
      <x:c r="CX60" s="5"/>
      <x:c r="CY60" s="5"/>
      <x:c r="CZ60" s="5"/>
      <x:c r="DA60" s="5"/>
      <x:c r="DB60" s="5"/>
      <x:c r="DC60" s="5"/>
      <x:c r="DD60" s="5"/>
      <x:c r="DE60" s="5"/>
      <x:c r="DF60" s="5"/>
      <x:c r="DG60" s="5"/>
      <x:c r="DH60" s="5"/>
      <x:c r="DI60" s="5"/>
      <x:c r="DJ60" s="5"/>
      <x:c r="DK60" s="5"/>
      <x:c r="DL60" s="5"/>
      <x:c r="DM60" s="5"/>
      <x:c r="DN60" s="5"/>
      <x:c r="DO60" s="5"/>
      <x:c r="DP60" s="5"/>
      <x:c r="DQ60" s="5"/>
      <x:c r="DR60" s="5"/>
      <x:c r="DS60" s="5"/>
      <x:c r="DT60" s="5"/>
      <x:c r="DU60" s="5"/>
      <x:c r="DV60" s="5"/>
      <x:c r="DW60" s="5"/>
      <x:c r="DX60" s="5"/>
      <x:c r="DY60" s="5"/>
      <x:c r="DZ60" s="5"/>
      <x:c r="EA60" s="5"/>
      <x:c r="EB60" s="5"/>
      <x:c r="EC60" s="5"/>
      <x:c r="ED60" s="5"/>
      <x:c r="EE60" s="5"/>
      <x:c r="EF60" s="5"/>
      <x:c r="EG60" s="5"/>
      <x:c r="EH60" s="5"/>
      <x:c r="EI60" s="5"/>
      <x:c r="EJ60" s="5"/>
      <x:c r="EK60" s="5"/>
      <x:c r="EL60" s="5"/>
      <x:c r="EM60" s="5"/>
      <x:c r="EN60" s="5"/>
      <x:c r="EO60" s="5"/>
      <x:c r="EP60" s="5"/>
      <x:c r="EQ60" s="5"/>
      <x:c r="ER60" s="5"/>
      <x:c r="ES60" s="5"/>
      <x:c r="ET60" s="5"/>
      <x:c r="EU60" s="5"/>
      <x:c r="EV60" s="5"/>
    </x:row>
    <x:row r="61" ht="7.5" customHeight="1">
      <x:c r="A61" s="5"/>
      <x:c r="B61" s="5"/>
      <x:c r="C61" s="5"/>
      <x:c r="D61" s="5"/>
      <x:c r="E61" s="5"/>
      <x:c r="F61" s="5"/>
      <x:c r="G61" s="5"/>
      <x:c r="H61" s="5"/>
      <x:c r="I61" s="5"/>
      <x:c r="J61" s="5"/>
      <x:c r="K61" s="5"/>
      <x:c r="L61" s="5"/>
      <x:c r="M61" s="5"/>
      <x:c r="N61" s="5"/>
      <x:c r="O61" s="5"/>
      <x:c r="P61" s="5"/>
      <x:c r="Q61" s="5"/>
      <x:c r="R61" s="5"/>
      <x:c r="S61" s="5"/>
      <x:c r="T61" s="5"/>
      <x:c r="U61" s="5"/>
      <x:c r="V61" s="5"/>
      <x:c r="W61" s="5"/>
      <x:c r="X61" s="5"/>
      <x:c r="Y61" s="5"/>
      <x:c r="Z61" s="5"/>
      <x:c r="AA61" s="5"/>
      <x:c r="AB61" s="5"/>
      <x:c r="AC61" s="5"/>
      <x:c r="AD61" s="5"/>
      <x:c r="AE61" s="5"/>
      <x:c r="AF61" s="5"/>
      <x:c r="AG61" s="5"/>
      <x:c r="AH61" s="5"/>
      <x:c r="AI61" s="5"/>
      <x:c r="AJ61" s="5"/>
      <x:c r="AK61" s="5"/>
      <x:c r="AL61" s="5"/>
      <x:c r="AM61" s="5"/>
      <x:c r="AN61" s="5"/>
      <x:c r="AO61" s="5"/>
      <x:c r="AP61" s="5"/>
      <x:c r="AQ61" s="5"/>
      <x:c r="AR61" s="5"/>
      <x:c r="AS61" s="5"/>
      <x:c r="AT61" s="5"/>
      <x:c r="AU61" s="5"/>
      <x:c r="AV61" s="5"/>
      <x:c r="AW61" s="5"/>
      <x:c r="AX61" s="5"/>
      <x:c r="AY61" s="5"/>
      <x:c r="AZ61" s="5"/>
      <x:c r="BA61" s="5"/>
      <x:c r="BB61" s="5"/>
      <x:c r="BC61" s="5"/>
      <x:c r="BD61" s="5"/>
      <x:c r="BE61" s="5"/>
      <x:c r="BF61" s="5"/>
      <x:c r="BG61" s="5"/>
      <x:c r="BH61" s="5"/>
      <x:c r="BI61" s="5"/>
      <x:c r="BJ61" s="5"/>
      <x:c r="BK61" s="5"/>
      <x:c r="BL61" s="5"/>
      <x:c r="BM61" s="5"/>
      <x:c r="BN61" s="5"/>
      <x:c r="BO61" s="5"/>
      <x:c r="BP61" s="5"/>
      <x:c r="BQ61" s="5"/>
      <x:c r="BR61" s="5"/>
      <x:c r="BS61" s="5"/>
      <x:c r="BT61" s="5"/>
      <x:c r="BU61" s="5"/>
      <x:c r="BV61" s="5"/>
      <x:c r="BW61" s="5"/>
      <x:c r="BX61" s="5"/>
      <x:c r="BY61" s="5"/>
      <x:c r="BZ61" s="5"/>
      <x:c r="CA61" s="5"/>
      <x:c r="CB61" s="5"/>
      <x:c r="CC61" s="5"/>
      <x:c r="CD61" s="5"/>
      <x:c r="CE61" s="5"/>
      <x:c r="CF61" s="5"/>
      <x:c r="CG61" s="5"/>
      <x:c r="CH61" s="5"/>
      <x:c r="CI61" s="5"/>
      <x:c r="CJ61" s="5"/>
      <x:c r="CK61" s="5"/>
      <x:c r="CL61" s="5"/>
      <x:c r="CM61" s="5"/>
      <x:c r="CN61" s="5"/>
      <x:c r="CO61" s="5"/>
      <x:c r="CP61" s="5"/>
      <x:c r="CQ61" s="5"/>
      <x:c r="CR61" s="5"/>
      <x:c r="CS61" s="5"/>
      <x:c r="CT61" s="5"/>
      <x:c r="CU61" s="5"/>
      <x:c r="CV61" s="5"/>
      <x:c r="CW61" s="5"/>
      <x:c r="CX61" s="5"/>
      <x:c r="CY61" s="5"/>
      <x:c r="CZ61" s="5"/>
      <x:c r="DA61" s="5"/>
      <x:c r="DB61" s="5"/>
      <x:c r="DC61" s="5"/>
      <x:c r="DD61" s="5"/>
      <x:c r="DE61" s="5"/>
      <x:c r="DF61" s="5"/>
      <x:c r="DG61" s="5"/>
      <x:c r="DH61" s="5"/>
      <x:c r="DI61" s="5"/>
      <x:c r="DJ61" s="5"/>
      <x:c r="DK61" s="5"/>
      <x:c r="DL61" s="5"/>
      <x:c r="DM61" s="5"/>
      <x:c r="DN61" s="5"/>
      <x:c r="DO61" s="5"/>
      <x:c r="DP61" s="5"/>
      <x:c r="DQ61" s="5"/>
      <x:c r="DR61" s="5"/>
      <x:c r="DS61" s="5"/>
      <x:c r="DT61" s="5"/>
      <x:c r="DU61" s="5"/>
      <x:c r="DV61" s="5"/>
      <x:c r="DW61" s="5"/>
      <x:c r="DX61" s="5"/>
      <x:c r="DY61" s="5"/>
      <x:c r="DZ61" s="5"/>
      <x:c r="EA61" s="5"/>
      <x:c r="EB61" s="5"/>
      <x:c r="EC61" s="5"/>
      <x:c r="ED61" s="5"/>
      <x:c r="EE61" s="5"/>
      <x:c r="EF61" s="5"/>
      <x:c r="EG61" s="5"/>
      <x:c r="EH61" s="5"/>
      <x:c r="EI61" s="5"/>
      <x:c r="EJ61" s="5"/>
      <x:c r="EK61" s="5"/>
      <x:c r="EL61" s="5"/>
      <x:c r="EM61" s="5"/>
      <x:c r="EN61" s="5"/>
      <x:c r="EO61" s="5"/>
      <x:c r="EP61" s="5"/>
      <x:c r="EQ61" s="5"/>
      <x:c r="ER61" s="5"/>
      <x:c r="ES61" s="5"/>
      <x:c r="ET61" s="5"/>
      <x:c r="EU61" s="5"/>
      <x:c r="EV61" s="5"/>
    </x:row>
    <x:row r="62" ht="7.5" customHeight="1">
      <x:c r="A62" s="5"/>
      <x:c r="B62" s="384" t="str">
        <x:v>不是贴图。不是视频。赛道里的每一个像素，都是 Excel 单元格。</x:v>
      </x:c>
      <x:c r="C62" s="384"/>
      <x:c r="D62" s="384"/>
      <x:c r="E62" s="384"/>
      <x:c r="F62" s="384"/>
      <x:c r="G62" s="384"/>
      <x:c r="H62" s="384"/>
      <x:c r="I62" s="384"/>
      <x:c r="J62" s="384"/>
      <x:c r="K62" s="384"/>
      <x:c r="L62" s="384"/>
      <x:c r="M62" s="384"/>
      <x:c r="N62" s="384"/>
      <x:c r="O62" s="384"/>
      <x:c r="P62" s="384"/>
      <x:c r="Q62" s="384"/>
      <x:c r="R62" s="384"/>
      <x:c r="S62" s="384"/>
      <x:c r="T62" s="384"/>
      <x:c r="U62" s="384"/>
      <x:c r="V62" s="384"/>
      <x:c r="W62" s="384"/>
      <x:c r="X62" s="384"/>
      <x:c r="Y62" s="384"/>
      <x:c r="Z62" s="384"/>
      <x:c r="AA62" s="384"/>
      <x:c r="AB62" s="384"/>
      <x:c r="AC62" s="384"/>
      <x:c r="AD62" s="384"/>
      <x:c r="AE62" s="384"/>
      <x:c r="AF62" s="384"/>
      <x:c r="AG62" s="384"/>
      <x:c r="AH62" s="384"/>
      <x:c r="AI62" s="384"/>
      <x:c r="AJ62" s="384"/>
      <x:c r="AK62" s="384"/>
      <x:c r="AL62" s="384"/>
      <x:c r="AM62" s="384"/>
      <x:c r="AN62" s="384"/>
      <x:c r="AO62" s="384"/>
      <x:c r="AP62" s="384"/>
      <x:c r="AQ62" s="384"/>
      <x:c r="AR62" s="384"/>
      <x:c r="AS62" s="384"/>
      <x:c r="AT62" s="384"/>
      <x:c r="AU62" s="384"/>
      <x:c r="AV62" s="384"/>
      <x:c r="AW62" s="384"/>
      <x:c r="AX62" s="384"/>
      <x:c r="AY62" s="384"/>
      <x:c r="AZ62" s="384"/>
      <x:c r="BA62" s="384"/>
      <x:c r="BB62" s="384"/>
      <x:c r="BC62" s="384"/>
      <x:c r="BD62" s="384"/>
      <x:c r="BE62" s="384"/>
      <x:c r="BF62" s="384"/>
      <x:c r="BG62" s="384"/>
      <x:c r="BH62" s="384"/>
      <x:c r="BI62" s="384"/>
      <x:c r="BJ62" s="384"/>
      <x:c r="BK62" s="384"/>
      <x:c r="BL62" s="384"/>
      <x:c r="BM62" s="384"/>
      <x:c r="BN62" s="384"/>
      <x:c r="BO62" s="384"/>
      <x:c r="BP62" s="384"/>
      <x:c r="BQ62" s="384"/>
      <x:c r="BR62" s="384"/>
      <x:c r="BS62" s="384"/>
      <x:c r="BT62" s="384"/>
      <x:c r="BU62" s="384"/>
      <x:c r="BV62" s="384"/>
      <x:c r="BW62" s="384"/>
      <x:c r="BX62" s="384"/>
      <x:c r="BY62" s="384"/>
      <x:c r="BZ62" s="384"/>
      <x:c r="CA62" s="384"/>
      <x:c r="CB62" s="384"/>
      <x:c r="CC62" s="384"/>
      <x:c r="CD62" s="384"/>
      <x:c r="CE62" s="384"/>
      <x:c r="CF62" s="384"/>
      <x:c r="CG62" s="384"/>
      <x:c r="CH62" s="384"/>
      <x:c r="CI62" s="384"/>
      <x:c r="CJ62" s="384"/>
      <x:c r="CK62" s="384"/>
      <x:c r="CL62" s="384"/>
      <x:c r="CM62" s="384"/>
      <x:c r="CN62" s="384"/>
      <x:c r="CO62" s="384"/>
      <x:c r="CP62" s="384"/>
      <x:c r="CQ62" s="384"/>
      <x:c r="CR62" s="384"/>
      <x:c r="CS62" s="384"/>
      <x:c r="CT62" s="384"/>
      <x:c r="CU62" s="384"/>
      <x:c r="CV62" s="384"/>
      <x:c r="CW62" s="384"/>
      <x:c r="CX62" s="384"/>
      <x:c r="CY62" s="384"/>
      <x:c r="CZ62" s="384"/>
      <x:c r="DA62" s="384"/>
      <x:c r="DB62" s="384"/>
      <x:c r="DC62" s="384"/>
      <x:c r="DD62" s="384"/>
      <x:c r="DE62" s="384"/>
      <x:c r="DF62" s="384"/>
      <x:c r="DG62" s="384"/>
      <x:c r="DH62" s="384"/>
      <x:c r="DI62" s="384"/>
      <x:c r="DJ62" s="384"/>
      <x:c r="DK62" s="384"/>
      <x:c r="DL62" s="384"/>
      <x:c r="DM62" s="384"/>
      <x:c r="DN62" s="384"/>
      <x:c r="DO62" s="384"/>
      <x:c r="DP62" s="384"/>
      <x:c r="DQ62" s="384"/>
      <x:c r="DR62" s="5"/>
      <x:c r="DS62" s="390" t="str">
        <x:v>DATA-DRIVEN RACING</x:v>
      </x:c>
      <x:c r="DT62" s="390"/>
      <x:c r="DU62" s="390"/>
      <x:c r="DV62" s="390"/>
      <x:c r="DW62" s="390"/>
      <x:c r="DX62" s="390"/>
      <x:c r="DY62" s="390"/>
      <x:c r="DZ62" s="390"/>
      <x:c r="EA62" s="390"/>
      <x:c r="EB62" s="390"/>
      <x:c r="EC62" s="390"/>
      <x:c r="ED62" s="390"/>
      <x:c r="EE62" s="390"/>
      <x:c r="EF62" s="390"/>
      <x:c r="EG62" s="390"/>
      <x:c r="EH62" s="390"/>
      <x:c r="EI62" s="390"/>
      <x:c r="EJ62" s="390"/>
      <x:c r="EK62" s="390"/>
      <x:c r="EL62" s="390"/>
      <x:c r="EM62" s="390"/>
      <x:c r="EN62" s="390"/>
      <x:c r="EO62" s="390"/>
      <x:c r="EP62" s="390"/>
      <x:c r="EQ62" s="390"/>
      <x:c r="ER62" s="390"/>
      <x:c r="ES62" s="390"/>
      <x:c r="ET62" s="390"/>
      <x:c r="EU62" s="390"/>
      <x:c r="EV62" s="5"/>
    </x:row>
    <x:row r="63" ht="7.5" customHeight="1">
      <x:c r="A63" s="5"/>
      <x:c r="B63" s="384"/>
      <x:c r="C63" s="384"/>
      <x:c r="D63" s="384"/>
      <x:c r="E63" s="384"/>
      <x:c r="F63" s="384"/>
      <x:c r="G63" s="384"/>
      <x:c r="H63" s="384"/>
      <x:c r="I63" s="384"/>
      <x:c r="J63" s="384"/>
      <x:c r="K63" s="384"/>
      <x:c r="L63" s="384"/>
      <x:c r="M63" s="384"/>
      <x:c r="N63" s="384"/>
      <x:c r="O63" s="384"/>
      <x:c r="P63" s="384"/>
      <x:c r="Q63" s="384"/>
      <x:c r="R63" s="384"/>
      <x:c r="S63" s="384"/>
      <x:c r="T63" s="384"/>
      <x:c r="U63" s="384"/>
      <x:c r="V63" s="384"/>
      <x:c r="W63" s="384"/>
      <x:c r="X63" s="384"/>
      <x:c r="Y63" s="384"/>
      <x:c r="Z63" s="384"/>
      <x:c r="AA63" s="384"/>
      <x:c r="AB63" s="384"/>
      <x:c r="AC63" s="384"/>
      <x:c r="AD63" s="384"/>
      <x:c r="AE63" s="384"/>
      <x:c r="AF63" s="384"/>
      <x:c r="AG63" s="384"/>
      <x:c r="AH63" s="384"/>
      <x:c r="AI63" s="384"/>
      <x:c r="AJ63" s="384"/>
      <x:c r="AK63" s="384"/>
      <x:c r="AL63" s="384"/>
      <x:c r="AM63" s="384"/>
      <x:c r="AN63" s="384"/>
      <x:c r="AO63" s="384"/>
      <x:c r="AP63" s="384"/>
      <x:c r="AQ63" s="384"/>
      <x:c r="AR63" s="384"/>
      <x:c r="AS63" s="384"/>
      <x:c r="AT63" s="384"/>
      <x:c r="AU63" s="384"/>
      <x:c r="AV63" s="384"/>
      <x:c r="AW63" s="384"/>
      <x:c r="AX63" s="384"/>
      <x:c r="AY63" s="384"/>
      <x:c r="AZ63" s="384"/>
      <x:c r="BA63" s="384"/>
      <x:c r="BB63" s="384"/>
      <x:c r="BC63" s="384"/>
      <x:c r="BD63" s="384"/>
      <x:c r="BE63" s="384"/>
      <x:c r="BF63" s="384"/>
      <x:c r="BG63" s="384"/>
      <x:c r="BH63" s="384"/>
      <x:c r="BI63" s="384"/>
      <x:c r="BJ63" s="384"/>
      <x:c r="BK63" s="384"/>
      <x:c r="BL63" s="384"/>
      <x:c r="BM63" s="384"/>
      <x:c r="BN63" s="384"/>
      <x:c r="BO63" s="384"/>
      <x:c r="BP63" s="384"/>
      <x:c r="BQ63" s="384"/>
      <x:c r="BR63" s="384"/>
      <x:c r="BS63" s="384"/>
      <x:c r="BT63" s="384"/>
      <x:c r="BU63" s="384"/>
      <x:c r="BV63" s="384"/>
      <x:c r="BW63" s="384"/>
      <x:c r="BX63" s="384"/>
      <x:c r="BY63" s="384"/>
      <x:c r="BZ63" s="384"/>
      <x:c r="CA63" s="384"/>
      <x:c r="CB63" s="384"/>
      <x:c r="CC63" s="384"/>
      <x:c r="CD63" s="384"/>
      <x:c r="CE63" s="384"/>
      <x:c r="CF63" s="384"/>
      <x:c r="CG63" s="384"/>
      <x:c r="CH63" s="384"/>
      <x:c r="CI63" s="384"/>
      <x:c r="CJ63" s="384"/>
      <x:c r="CK63" s="384"/>
      <x:c r="CL63" s="384"/>
      <x:c r="CM63" s="384"/>
      <x:c r="CN63" s="384"/>
      <x:c r="CO63" s="384"/>
      <x:c r="CP63" s="384"/>
      <x:c r="CQ63" s="384"/>
      <x:c r="CR63" s="384"/>
      <x:c r="CS63" s="384"/>
      <x:c r="CT63" s="384"/>
      <x:c r="CU63" s="384"/>
      <x:c r="CV63" s="384"/>
      <x:c r="CW63" s="384"/>
      <x:c r="CX63" s="384"/>
      <x:c r="CY63" s="384"/>
      <x:c r="CZ63" s="384"/>
      <x:c r="DA63" s="384"/>
      <x:c r="DB63" s="384"/>
      <x:c r="DC63" s="384"/>
      <x:c r="DD63" s="384"/>
      <x:c r="DE63" s="384"/>
      <x:c r="DF63" s="384"/>
      <x:c r="DG63" s="384"/>
      <x:c r="DH63" s="384"/>
      <x:c r="DI63" s="384"/>
      <x:c r="DJ63" s="384"/>
      <x:c r="DK63" s="384"/>
      <x:c r="DL63" s="384"/>
      <x:c r="DM63" s="384"/>
      <x:c r="DN63" s="384"/>
      <x:c r="DO63" s="384"/>
      <x:c r="DP63" s="384"/>
      <x:c r="DQ63" s="384"/>
      <x:c r="DR63" s="5"/>
      <x:c r="DS63" s="390"/>
      <x:c r="DT63" s="390"/>
      <x:c r="DU63" s="390"/>
      <x:c r="DV63" s="390"/>
      <x:c r="DW63" s="390"/>
      <x:c r="DX63" s="390"/>
      <x:c r="DY63" s="390"/>
      <x:c r="DZ63" s="390"/>
      <x:c r="EA63" s="390"/>
      <x:c r="EB63" s="390"/>
      <x:c r="EC63" s="390"/>
      <x:c r="ED63" s="390"/>
      <x:c r="EE63" s="390"/>
      <x:c r="EF63" s="390"/>
      <x:c r="EG63" s="390"/>
      <x:c r="EH63" s="390"/>
      <x:c r="EI63" s="390"/>
      <x:c r="EJ63" s="390"/>
      <x:c r="EK63" s="390"/>
      <x:c r="EL63" s="390"/>
      <x:c r="EM63" s="390"/>
      <x:c r="EN63" s="390"/>
      <x:c r="EO63" s="390"/>
      <x:c r="EP63" s="390"/>
      <x:c r="EQ63" s="390"/>
      <x:c r="ER63" s="390"/>
      <x:c r="ES63" s="390"/>
      <x:c r="ET63" s="390"/>
      <x:c r="EU63" s="390"/>
      <x:c r="EV63" s="5"/>
    </x:row>
    <x:row r="64" ht="7.5" customHeight="1">
      <x:c r="A64" s="5"/>
      <x:c r="B64" s="384"/>
      <x:c r="C64" s="384"/>
      <x:c r="D64" s="384"/>
      <x:c r="E64" s="384"/>
      <x:c r="F64" s="384"/>
      <x:c r="G64" s="384"/>
      <x:c r="H64" s="384"/>
      <x:c r="I64" s="384"/>
      <x:c r="J64" s="384"/>
      <x:c r="K64" s="384"/>
      <x:c r="L64" s="384"/>
      <x:c r="M64" s="384"/>
      <x:c r="N64" s="384"/>
      <x:c r="O64" s="384"/>
      <x:c r="P64" s="384"/>
      <x:c r="Q64" s="384"/>
      <x:c r="R64" s="384"/>
      <x:c r="S64" s="384"/>
      <x:c r="T64" s="384"/>
      <x:c r="U64" s="384"/>
      <x:c r="V64" s="384"/>
      <x:c r="W64" s="384"/>
      <x:c r="X64" s="384"/>
      <x:c r="Y64" s="384"/>
      <x:c r="Z64" s="384"/>
      <x:c r="AA64" s="384"/>
      <x:c r="AB64" s="384"/>
      <x:c r="AC64" s="384"/>
      <x:c r="AD64" s="384"/>
      <x:c r="AE64" s="384"/>
      <x:c r="AF64" s="384"/>
      <x:c r="AG64" s="384"/>
      <x:c r="AH64" s="384"/>
      <x:c r="AI64" s="384"/>
      <x:c r="AJ64" s="384"/>
      <x:c r="AK64" s="384"/>
      <x:c r="AL64" s="384"/>
      <x:c r="AM64" s="384"/>
      <x:c r="AN64" s="384"/>
      <x:c r="AO64" s="384"/>
      <x:c r="AP64" s="384"/>
      <x:c r="AQ64" s="384"/>
      <x:c r="AR64" s="384"/>
      <x:c r="AS64" s="384"/>
      <x:c r="AT64" s="384"/>
      <x:c r="AU64" s="384"/>
      <x:c r="AV64" s="384"/>
      <x:c r="AW64" s="384"/>
      <x:c r="AX64" s="384"/>
      <x:c r="AY64" s="384"/>
      <x:c r="AZ64" s="384"/>
      <x:c r="BA64" s="384"/>
      <x:c r="BB64" s="384"/>
      <x:c r="BC64" s="384"/>
      <x:c r="BD64" s="384"/>
      <x:c r="BE64" s="384"/>
      <x:c r="BF64" s="384"/>
      <x:c r="BG64" s="384"/>
      <x:c r="BH64" s="384"/>
      <x:c r="BI64" s="384"/>
      <x:c r="BJ64" s="384"/>
      <x:c r="BK64" s="384"/>
      <x:c r="BL64" s="384"/>
      <x:c r="BM64" s="384"/>
      <x:c r="BN64" s="384"/>
      <x:c r="BO64" s="384"/>
      <x:c r="BP64" s="384"/>
      <x:c r="BQ64" s="384"/>
      <x:c r="BR64" s="384"/>
      <x:c r="BS64" s="384"/>
      <x:c r="BT64" s="384"/>
      <x:c r="BU64" s="384"/>
      <x:c r="BV64" s="384"/>
      <x:c r="BW64" s="384"/>
      <x:c r="BX64" s="384"/>
      <x:c r="BY64" s="384"/>
      <x:c r="BZ64" s="384"/>
      <x:c r="CA64" s="384"/>
      <x:c r="CB64" s="384"/>
      <x:c r="CC64" s="384"/>
      <x:c r="CD64" s="384"/>
      <x:c r="CE64" s="384"/>
      <x:c r="CF64" s="384"/>
      <x:c r="CG64" s="384"/>
      <x:c r="CH64" s="384"/>
      <x:c r="CI64" s="384"/>
      <x:c r="CJ64" s="384"/>
      <x:c r="CK64" s="384"/>
      <x:c r="CL64" s="384"/>
      <x:c r="CM64" s="384"/>
      <x:c r="CN64" s="384"/>
      <x:c r="CO64" s="384"/>
      <x:c r="CP64" s="384"/>
      <x:c r="CQ64" s="384"/>
      <x:c r="CR64" s="384"/>
      <x:c r="CS64" s="384"/>
      <x:c r="CT64" s="384"/>
      <x:c r="CU64" s="384"/>
      <x:c r="CV64" s="384"/>
      <x:c r="CW64" s="384"/>
      <x:c r="CX64" s="384"/>
      <x:c r="CY64" s="384"/>
      <x:c r="CZ64" s="384"/>
      <x:c r="DA64" s="384"/>
      <x:c r="DB64" s="384"/>
      <x:c r="DC64" s="384"/>
      <x:c r="DD64" s="384"/>
      <x:c r="DE64" s="384"/>
      <x:c r="DF64" s="384"/>
      <x:c r="DG64" s="384"/>
      <x:c r="DH64" s="384"/>
      <x:c r="DI64" s="384"/>
      <x:c r="DJ64" s="384"/>
      <x:c r="DK64" s="384"/>
      <x:c r="DL64" s="384"/>
      <x:c r="DM64" s="384"/>
      <x:c r="DN64" s="384"/>
      <x:c r="DO64" s="384"/>
      <x:c r="DP64" s="384"/>
      <x:c r="DQ64" s="384"/>
      <x:c r="DR64" s="5"/>
      <x:c r="DS64" s="390"/>
      <x:c r="DT64" s="390"/>
      <x:c r="DU64" s="390"/>
      <x:c r="DV64" s="390"/>
      <x:c r="DW64" s="390"/>
      <x:c r="DX64" s="390"/>
      <x:c r="DY64" s="390"/>
      <x:c r="DZ64" s="390"/>
      <x:c r="EA64" s="390"/>
      <x:c r="EB64" s="390"/>
      <x:c r="EC64" s="390"/>
      <x:c r="ED64" s="390"/>
      <x:c r="EE64" s="390"/>
      <x:c r="EF64" s="390"/>
      <x:c r="EG64" s="390"/>
      <x:c r="EH64" s="390"/>
      <x:c r="EI64" s="390"/>
      <x:c r="EJ64" s="390"/>
      <x:c r="EK64" s="390"/>
      <x:c r="EL64" s="390"/>
      <x:c r="EM64" s="390"/>
      <x:c r="EN64" s="390"/>
      <x:c r="EO64" s="390"/>
      <x:c r="EP64" s="390"/>
      <x:c r="EQ64" s="390"/>
      <x:c r="ER64" s="390"/>
      <x:c r="ES64" s="390"/>
      <x:c r="ET64" s="390"/>
      <x:c r="EU64" s="390"/>
      <x:c r="EV64" s="5"/>
    </x:row>
    <x:row r="65" ht="7.5" customHeight="1">
      <x:c r="A65" s="5"/>
      <x:c r="B65" s="384"/>
      <x:c r="C65" s="384"/>
      <x:c r="D65" s="384"/>
      <x:c r="E65" s="384"/>
      <x:c r="F65" s="384"/>
      <x:c r="G65" s="384"/>
      <x:c r="H65" s="384"/>
      <x:c r="I65" s="384"/>
      <x:c r="J65" s="384"/>
      <x:c r="K65" s="384"/>
      <x:c r="L65" s="384"/>
      <x:c r="M65" s="384"/>
      <x:c r="N65" s="384"/>
      <x:c r="O65" s="384"/>
      <x:c r="P65" s="384"/>
      <x:c r="Q65" s="384"/>
      <x:c r="R65" s="384"/>
      <x:c r="S65" s="384"/>
      <x:c r="T65" s="384"/>
      <x:c r="U65" s="384"/>
      <x:c r="V65" s="384"/>
      <x:c r="W65" s="384"/>
      <x:c r="X65" s="384"/>
      <x:c r="Y65" s="384"/>
      <x:c r="Z65" s="384"/>
      <x:c r="AA65" s="384"/>
      <x:c r="AB65" s="384"/>
      <x:c r="AC65" s="384"/>
      <x:c r="AD65" s="384"/>
      <x:c r="AE65" s="384"/>
      <x:c r="AF65" s="384"/>
      <x:c r="AG65" s="384"/>
      <x:c r="AH65" s="384"/>
      <x:c r="AI65" s="384"/>
      <x:c r="AJ65" s="384"/>
      <x:c r="AK65" s="384"/>
      <x:c r="AL65" s="384"/>
      <x:c r="AM65" s="384"/>
      <x:c r="AN65" s="384"/>
      <x:c r="AO65" s="384"/>
      <x:c r="AP65" s="384"/>
      <x:c r="AQ65" s="384"/>
      <x:c r="AR65" s="384"/>
      <x:c r="AS65" s="384"/>
      <x:c r="AT65" s="384"/>
      <x:c r="AU65" s="384"/>
      <x:c r="AV65" s="384"/>
      <x:c r="AW65" s="384"/>
      <x:c r="AX65" s="384"/>
      <x:c r="AY65" s="384"/>
      <x:c r="AZ65" s="384"/>
      <x:c r="BA65" s="384"/>
      <x:c r="BB65" s="384"/>
      <x:c r="BC65" s="384"/>
      <x:c r="BD65" s="384"/>
      <x:c r="BE65" s="384"/>
      <x:c r="BF65" s="384"/>
      <x:c r="BG65" s="384"/>
      <x:c r="BH65" s="384"/>
      <x:c r="BI65" s="384"/>
      <x:c r="BJ65" s="384"/>
      <x:c r="BK65" s="384"/>
      <x:c r="BL65" s="384"/>
      <x:c r="BM65" s="384"/>
      <x:c r="BN65" s="384"/>
      <x:c r="BO65" s="384"/>
      <x:c r="BP65" s="384"/>
      <x:c r="BQ65" s="384"/>
      <x:c r="BR65" s="384"/>
      <x:c r="BS65" s="384"/>
      <x:c r="BT65" s="384"/>
      <x:c r="BU65" s="384"/>
      <x:c r="BV65" s="384"/>
      <x:c r="BW65" s="384"/>
      <x:c r="BX65" s="384"/>
      <x:c r="BY65" s="384"/>
      <x:c r="BZ65" s="384"/>
      <x:c r="CA65" s="384"/>
      <x:c r="CB65" s="384"/>
      <x:c r="CC65" s="384"/>
      <x:c r="CD65" s="384"/>
      <x:c r="CE65" s="384"/>
      <x:c r="CF65" s="384"/>
      <x:c r="CG65" s="384"/>
      <x:c r="CH65" s="384"/>
      <x:c r="CI65" s="384"/>
      <x:c r="CJ65" s="384"/>
      <x:c r="CK65" s="384"/>
      <x:c r="CL65" s="384"/>
      <x:c r="CM65" s="384"/>
      <x:c r="CN65" s="384"/>
      <x:c r="CO65" s="384"/>
      <x:c r="CP65" s="384"/>
      <x:c r="CQ65" s="384"/>
      <x:c r="CR65" s="384"/>
      <x:c r="CS65" s="384"/>
      <x:c r="CT65" s="384"/>
      <x:c r="CU65" s="384"/>
      <x:c r="CV65" s="384"/>
      <x:c r="CW65" s="384"/>
      <x:c r="CX65" s="384"/>
      <x:c r="CY65" s="384"/>
      <x:c r="CZ65" s="384"/>
      <x:c r="DA65" s="384"/>
      <x:c r="DB65" s="384"/>
      <x:c r="DC65" s="384"/>
      <x:c r="DD65" s="384"/>
      <x:c r="DE65" s="384"/>
      <x:c r="DF65" s="384"/>
      <x:c r="DG65" s="384"/>
      <x:c r="DH65" s="384"/>
      <x:c r="DI65" s="384"/>
      <x:c r="DJ65" s="384"/>
      <x:c r="DK65" s="384"/>
      <x:c r="DL65" s="384"/>
      <x:c r="DM65" s="384"/>
      <x:c r="DN65" s="384"/>
      <x:c r="DO65" s="384"/>
      <x:c r="DP65" s="384"/>
      <x:c r="DQ65" s="384"/>
      <x:c r="DR65" s="5"/>
      <x:c r="DS65" s="390"/>
      <x:c r="DT65" s="390"/>
      <x:c r="DU65" s="390"/>
      <x:c r="DV65" s="390"/>
      <x:c r="DW65" s="390"/>
      <x:c r="DX65" s="390"/>
      <x:c r="DY65" s="390"/>
      <x:c r="DZ65" s="390"/>
      <x:c r="EA65" s="390"/>
      <x:c r="EB65" s="390"/>
      <x:c r="EC65" s="390"/>
      <x:c r="ED65" s="390"/>
      <x:c r="EE65" s="390"/>
      <x:c r="EF65" s="390"/>
      <x:c r="EG65" s="390"/>
      <x:c r="EH65" s="390"/>
      <x:c r="EI65" s="390"/>
      <x:c r="EJ65" s="390"/>
      <x:c r="EK65" s="390"/>
      <x:c r="EL65" s="390"/>
      <x:c r="EM65" s="390"/>
      <x:c r="EN65" s="390"/>
      <x:c r="EO65" s="390"/>
      <x:c r="EP65" s="390"/>
      <x:c r="EQ65" s="390"/>
      <x:c r="ER65" s="390"/>
      <x:c r="ES65" s="390"/>
      <x:c r="ET65" s="390"/>
      <x:c r="EU65" s="390"/>
      <x:c r="EV65" s="5"/>
    </x:row>
    <x:row r="66" ht="7.5" customHeight="1">
      <x:c r="A66" s="5"/>
      <x:c r="B66" s="5"/>
      <x:c r="C66" s="5"/>
      <x:c r="D66" s="5"/>
      <x:c r="E66" s="5"/>
      <x:c r="F66" s="5"/>
      <x:c r="G66" s="5"/>
      <x:c r="H66" s="5"/>
      <x:c r="I66" s="5"/>
      <x:c r="J66" s="5"/>
      <x:c r="K66" s="5"/>
      <x:c r="L66" s="5"/>
      <x:c r="M66" s="5"/>
      <x:c r="N66" s="5"/>
      <x:c r="O66" s="5"/>
      <x:c r="P66" s="5"/>
      <x:c r="Q66" s="5"/>
      <x:c r="R66" s="5"/>
      <x:c r="S66" s="5"/>
      <x:c r="T66" s="5"/>
      <x:c r="U66" s="5"/>
      <x:c r="V66" s="5"/>
      <x:c r="W66" s="5"/>
      <x:c r="X66" s="5"/>
      <x:c r="Y66" s="5"/>
      <x:c r="Z66" s="5"/>
      <x:c r="AA66" s="5"/>
      <x:c r="AB66" s="5"/>
      <x:c r="AC66" s="5"/>
      <x:c r="AD66" s="5"/>
      <x:c r="AE66" s="5"/>
      <x:c r="AF66" s="5"/>
      <x:c r="AG66" s="5"/>
      <x:c r="AH66" s="5"/>
      <x:c r="AI66" s="5"/>
      <x:c r="AJ66" s="5"/>
      <x:c r="AK66" s="5"/>
      <x:c r="AL66" s="5"/>
      <x:c r="AM66" s="5"/>
      <x:c r="AN66" s="5"/>
      <x:c r="AO66" s="5"/>
      <x:c r="AP66" s="5"/>
      <x:c r="AQ66" s="5"/>
      <x:c r="AR66" s="5"/>
      <x:c r="AS66" s="5"/>
      <x:c r="AT66" s="5"/>
      <x:c r="AU66" s="5"/>
      <x:c r="AV66" s="5"/>
      <x:c r="AW66" s="5"/>
      <x:c r="AX66" s="5"/>
      <x:c r="AY66" s="5"/>
      <x:c r="AZ66" s="5"/>
      <x:c r="BA66" s="5"/>
      <x:c r="BB66" s="5"/>
      <x:c r="BC66" s="5"/>
      <x:c r="BD66" s="5"/>
      <x:c r="BE66" s="5"/>
      <x:c r="BF66" s="5"/>
      <x:c r="BG66" s="5"/>
      <x:c r="BH66" s="5"/>
      <x:c r="BI66" s="5"/>
      <x:c r="BJ66" s="5"/>
      <x:c r="BK66" s="5"/>
      <x:c r="BL66" s="5"/>
      <x:c r="BM66" s="5"/>
      <x:c r="BN66" s="5"/>
      <x:c r="BO66" s="5"/>
      <x:c r="BP66" s="5"/>
      <x:c r="BQ66" s="5"/>
      <x:c r="BR66" s="5"/>
      <x:c r="BS66" s="5"/>
      <x:c r="BT66" s="5"/>
      <x:c r="BU66" s="5"/>
      <x:c r="BV66" s="5"/>
      <x:c r="BW66" s="5"/>
      <x:c r="BX66" s="5"/>
      <x:c r="BY66" s="5"/>
      <x:c r="BZ66" s="5"/>
      <x:c r="CA66" s="5"/>
      <x:c r="CB66" s="5"/>
      <x:c r="CC66" s="5"/>
      <x:c r="CD66" s="5"/>
      <x:c r="CE66" s="5"/>
      <x:c r="CF66" s="5"/>
      <x:c r="CG66" s="5"/>
      <x:c r="CH66" s="5"/>
      <x:c r="CI66" s="5"/>
      <x:c r="CJ66" s="5"/>
      <x:c r="CK66" s="5"/>
      <x:c r="CL66" s="5"/>
      <x:c r="CM66" s="5"/>
      <x:c r="CN66" s="5"/>
      <x:c r="CO66" s="5"/>
      <x:c r="CP66" s="5"/>
      <x:c r="CQ66" s="5"/>
      <x:c r="CR66" s="5"/>
      <x:c r="CS66" s="5"/>
      <x:c r="CT66" s="5"/>
      <x:c r="CU66" s="5"/>
      <x:c r="CV66" s="5"/>
      <x:c r="CW66" s="5"/>
      <x:c r="CX66" s="5"/>
      <x:c r="CY66" s="5"/>
      <x:c r="CZ66" s="5"/>
      <x:c r="DA66" s="5"/>
      <x:c r="DB66" s="5"/>
      <x:c r="DC66" s="5"/>
      <x:c r="DD66" s="5"/>
      <x:c r="DE66" s="5"/>
      <x:c r="DF66" s="5"/>
      <x:c r="DG66" s="5"/>
      <x:c r="DH66" s="5"/>
      <x:c r="DI66" s="5"/>
      <x:c r="DJ66" s="5"/>
      <x:c r="DK66" s="5"/>
      <x:c r="DL66" s="5"/>
      <x:c r="DM66" s="5"/>
      <x:c r="DN66" s="5"/>
      <x:c r="DO66" s="5"/>
      <x:c r="DP66" s="5"/>
      <x:c r="DQ66" s="5"/>
      <x:c r="DR66" s="5"/>
      <x:c r="DS66" s="5"/>
      <x:c r="DT66" s="5"/>
      <x:c r="DU66" s="5"/>
      <x:c r="DV66" s="5"/>
      <x:c r="DW66" s="5"/>
      <x:c r="DX66" s="5"/>
      <x:c r="DY66" s="5"/>
      <x:c r="DZ66" s="5"/>
      <x:c r="EA66" s="5"/>
      <x:c r="EB66" s="5"/>
      <x:c r="EC66" s="5"/>
      <x:c r="ED66" s="5"/>
      <x:c r="EE66" s="5"/>
      <x:c r="EF66" s="5"/>
      <x:c r="EG66" s="5"/>
      <x:c r="EH66" s="5"/>
      <x:c r="EI66" s="5"/>
      <x:c r="EJ66" s="5"/>
      <x:c r="EK66" s="5"/>
      <x:c r="EL66" s="5"/>
      <x:c r="EM66" s="5"/>
      <x:c r="EN66" s="5"/>
      <x:c r="EO66" s="5"/>
      <x:c r="EP66" s="5"/>
      <x:c r="EQ66" s="5"/>
      <x:c r="ER66" s="5"/>
      <x:c r="ES66" s="5"/>
      <x:c r="ET66" s="5"/>
      <x:c r="EU66" s="5"/>
      <x:c r="EV66" s="5"/>
    </x:row>
    <x:row r="67" ht="7.5" customHeight="1">
      <x:c r="A67" s="5"/>
      <x:c r="B67" s="394" t="str">
        <x:v>01  切换 DS15 帧数 → 赛车换位</x:v>
      </x:c>
      <x:c r="C67" s="394"/>
      <x:c r="D67" s="394"/>
      <x:c r="E67" s="394"/>
      <x:c r="F67" s="394"/>
      <x:c r="G67" s="394"/>
      <x:c r="H67" s="394"/>
      <x:c r="I67" s="394"/>
      <x:c r="J67" s="394"/>
      <x:c r="K67" s="394"/>
      <x:c r="L67" s="394"/>
      <x:c r="M67" s="394"/>
      <x:c r="N67" s="394"/>
      <x:c r="O67" s="394"/>
      <x:c r="P67" s="394"/>
      <x:c r="Q67" s="394"/>
      <x:c r="R67" s="394"/>
      <x:c r="S67" s="394"/>
      <x:c r="T67" s="394"/>
      <x:c r="U67" s="394"/>
      <x:c r="V67" s="394"/>
      <x:c r="W67" s="394"/>
      <x:c r="X67" s="394"/>
      <x:c r="Y67" s="394"/>
      <x:c r="Z67" s="394"/>
      <x:c r="AA67" s="394"/>
      <x:c r="AB67" s="394"/>
      <x:c r="AC67" s="394"/>
      <x:c r="AD67" s="394"/>
      <x:c r="AE67" s="394"/>
      <x:c r="AF67" s="394"/>
      <x:c r="AG67" s="394"/>
      <x:c r="AH67" s="394"/>
      <x:c r="AI67" s="394"/>
      <x:c r="AJ67" s="394"/>
      <x:c r="AK67" s="394"/>
      <x:c r="AL67" s="394"/>
      <x:c r="AM67" s="394"/>
      <x:c r="AN67" s="394"/>
      <x:c r="AO67" s="394"/>
      <x:c r="AP67" s="394"/>
      <x:c r="AQ67" s="5"/>
      <x:c r="AR67" s="394" t="str">
        <x:v>02  修改 Drivers → 比赛重算</x:v>
      </x:c>
      <x:c r="AS67" s="394"/>
      <x:c r="AT67" s="394"/>
      <x:c r="AU67" s="394"/>
      <x:c r="AV67" s="394"/>
      <x:c r="AW67" s="394"/>
      <x:c r="AX67" s="394"/>
      <x:c r="AY67" s="394"/>
      <x:c r="AZ67" s="394"/>
      <x:c r="BA67" s="394"/>
      <x:c r="BB67" s="394"/>
      <x:c r="BC67" s="394"/>
      <x:c r="BD67" s="394"/>
      <x:c r="BE67" s="394"/>
      <x:c r="BF67" s="394"/>
      <x:c r="BG67" s="394"/>
      <x:c r="BH67" s="394"/>
      <x:c r="BI67" s="394"/>
      <x:c r="BJ67" s="394"/>
      <x:c r="BK67" s="394"/>
      <x:c r="BL67" s="394"/>
      <x:c r="BM67" s="394"/>
      <x:c r="BN67" s="394"/>
      <x:c r="BO67" s="394"/>
      <x:c r="BP67" s="394"/>
      <x:c r="BQ67" s="394"/>
      <x:c r="BR67" s="394"/>
      <x:c r="BS67" s="394"/>
      <x:c r="BT67" s="394"/>
      <x:c r="BU67" s="394"/>
      <x:c r="BV67" s="394"/>
      <x:c r="BW67" s="394"/>
      <x:c r="BX67" s="394"/>
      <x:c r="BY67" s="394"/>
      <x:c r="BZ67" s="394"/>
      <x:c r="CA67" s="394"/>
      <x:c r="CB67" s="394"/>
      <x:c r="CC67" s="394"/>
      <x:c r="CD67" s="394"/>
      <x:c r="CE67" s="394"/>
      <x:c r="CF67" s="394"/>
      <x:c r="CG67" s="394"/>
      <x:c r="CH67" s="394"/>
      <x:c r="CI67" s="5"/>
      <x:c r="CJ67" s="394" t="str">
        <x:v>03  导入 VBA → 自动连续播放</x:v>
      </x:c>
      <x:c r="CK67" s="394"/>
      <x:c r="CL67" s="394"/>
      <x:c r="CM67" s="394"/>
      <x:c r="CN67" s="394"/>
      <x:c r="CO67" s="394"/>
      <x:c r="CP67" s="394"/>
      <x:c r="CQ67" s="394"/>
      <x:c r="CR67" s="394"/>
      <x:c r="CS67" s="394"/>
      <x:c r="CT67" s="394"/>
      <x:c r="CU67" s="394"/>
      <x:c r="CV67" s="394"/>
      <x:c r="CW67" s="394"/>
      <x:c r="CX67" s="394"/>
      <x:c r="CY67" s="394"/>
      <x:c r="CZ67" s="394"/>
      <x:c r="DA67" s="394"/>
      <x:c r="DB67" s="394"/>
      <x:c r="DC67" s="394"/>
      <x:c r="DD67" s="394"/>
      <x:c r="DE67" s="394"/>
      <x:c r="DF67" s="394"/>
      <x:c r="DG67" s="394"/>
      <x:c r="DH67" s="394"/>
      <x:c r="DI67" s="394"/>
      <x:c r="DJ67" s="394"/>
      <x:c r="DK67" s="394"/>
      <x:c r="DL67" s="394"/>
      <x:c r="DM67" s="394"/>
      <x:c r="DN67" s="394"/>
      <x:c r="DO67" s="394"/>
      <x:c r="DP67" s="394"/>
      <x:c r="DQ67" s="394"/>
      <x:c r="DR67" s="5"/>
      <x:c r="DS67" s="400" t="str">
        <x:v>完整步骤见 ReadMe
参数与比赛结果均可查看</x:v>
      </x:c>
      <x:c r="DT67" s="400"/>
      <x:c r="DU67" s="400"/>
      <x:c r="DV67" s="400"/>
      <x:c r="DW67" s="400"/>
      <x:c r="DX67" s="400"/>
      <x:c r="DY67" s="400"/>
      <x:c r="DZ67" s="400"/>
      <x:c r="EA67" s="400"/>
      <x:c r="EB67" s="400"/>
      <x:c r="EC67" s="400"/>
      <x:c r="ED67" s="400"/>
      <x:c r="EE67" s="400"/>
      <x:c r="EF67" s="400"/>
      <x:c r="EG67" s="400"/>
      <x:c r="EH67" s="400"/>
      <x:c r="EI67" s="400"/>
      <x:c r="EJ67" s="400"/>
      <x:c r="EK67" s="400"/>
      <x:c r="EL67" s="400"/>
      <x:c r="EM67" s="400"/>
      <x:c r="EN67" s="400"/>
      <x:c r="EO67" s="400"/>
      <x:c r="EP67" s="400"/>
      <x:c r="EQ67" s="400"/>
      <x:c r="ER67" s="400"/>
      <x:c r="ES67" s="400"/>
      <x:c r="ET67" s="400"/>
      <x:c r="EU67" s="400"/>
      <x:c r="EV67" s="5"/>
    </x:row>
    <x:row r="68" ht="7.5" customHeight="1">
      <x:c r="A68" s="5"/>
      <x:c r="B68" s="394"/>
      <x:c r="C68" s="394"/>
      <x:c r="D68" s="394"/>
      <x:c r="E68" s="394"/>
      <x:c r="F68" s="394"/>
      <x:c r="G68" s="394"/>
      <x:c r="H68" s="394"/>
      <x:c r="I68" s="394"/>
      <x:c r="J68" s="394"/>
      <x:c r="K68" s="394"/>
      <x:c r="L68" s="394"/>
      <x:c r="M68" s="394"/>
      <x:c r="N68" s="394"/>
      <x:c r="O68" s="394"/>
      <x:c r="P68" s="394"/>
      <x:c r="Q68" s="394"/>
      <x:c r="R68" s="394"/>
      <x:c r="S68" s="394"/>
      <x:c r="T68" s="394"/>
      <x:c r="U68" s="394"/>
      <x:c r="V68" s="394"/>
      <x:c r="W68" s="394"/>
      <x:c r="X68" s="394"/>
      <x:c r="Y68" s="394"/>
      <x:c r="Z68" s="394"/>
      <x:c r="AA68" s="394"/>
      <x:c r="AB68" s="394"/>
      <x:c r="AC68" s="394"/>
      <x:c r="AD68" s="394"/>
      <x:c r="AE68" s="394"/>
      <x:c r="AF68" s="394"/>
      <x:c r="AG68" s="394"/>
      <x:c r="AH68" s="394"/>
      <x:c r="AI68" s="394"/>
      <x:c r="AJ68" s="394"/>
      <x:c r="AK68" s="394"/>
      <x:c r="AL68" s="394"/>
      <x:c r="AM68" s="394"/>
      <x:c r="AN68" s="394"/>
      <x:c r="AO68" s="394"/>
      <x:c r="AP68" s="394"/>
      <x:c r="AQ68" s="5"/>
      <x:c r="AR68" s="394"/>
      <x:c r="AS68" s="394"/>
      <x:c r="AT68" s="394"/>
      <x:c r="AU68" s="394"/>
      <x:c r="AV68" s="394"/>
      <x:c r="AW68" s="394"/>
      <x:c r="AX68" s="394"/>
      <x:c r="AY68" s="394"/>
      <x:c r="AZ68" s="394"/>
      <x:c r="BA68" s="394"/>
      <x:c r="BB68" s="394"/>
      <x:c r="BC68" s="394"/>
      <x:c r="BD68" s="394"/>
      <x:c r="BE68" s="394"/>
      <x:c r="BF68" s="394"/>
      <x:c r="BG68" s="394"/>
      <x:c r="BH68" s="394"/>
      <x:c r="BI68" s="394"/>
      <x:c r="BJ68" s="394"/>
      <x:c r="BK68" s="394"/>
      <x:c r="BL68" s="394"/>
      <x:c r="BM68" s="394"/>
      <x:c r="BN68" s="394"/>
      <x:c r="BO68" s="394"/>
      <x:c r="BP68" s="394"/>
      <x:c r="BQ68" s="394"/>
      <x:c r="BR68" s="394"/>
      <x:c r="BS68" s="394"/>
      <x:c r="BT68" s="394"/>
      <x:c r="BU68" s="394"/>
      <x:c r="BV68" s="394"/>
      <x:c r="BW68" s="394"/>
      <x:c r="BX68" s="394"/>
      <x:c r="BY68" s="394"/>
      <x:c r="BZ68" s="394"/>
      <x:c r="CA68" s="394"/>
      <x:c r="CB68" s="394"/>
      <x:c r="CC68" s="394"/>
      <x:c r="CD68" s="394"/>
      <x:c r="CE68" s="394"/>
      <x:c r="CF68" s="394"/>
      <x:c r="CG68" s="394"/>
      <x:c r="CH68" s="394"/>
      <x:c r="CI68" s="5"/>
      <x:c r="CJ68" s="394"/>
      <x:c r="CK68" s="394"/>
      <x:c r="CL68" s="394"/>
      <x:c r="CM68" s="394"/>
      <x:c r="CN68" s="394"/>
      <x:c r="CO68" s="394"/>
      <x:c r="CP68" s="394"/>
      <x:c r="CQ68" s="394"/>
      <x:c r="CR68" s="394"/>
      <x:c r="CS68" s="394"/>
      <x:c r="CT68" s="394"/>
      <x:c r="CU68" s="394"/>
      <x:c r="CV68" s="394"/>
      <x:c r="CW68" s="394"/>
      <x:c r="CX68" s="394"/>
      <x:c r="CY68" s="394"/>
      <x:c r="CZ68" s="394"/>
      <x:c r="DA68" s="394"/>
      <x:c r="DB68" s="394"/>
      <x:c r="DC68" s="394"/>
      <x:c r="DD68" s="394"/>
      <x:c r="DE68" s="394"/>
      <x:c r="DF68" s="394"/>
      <x:c r="DG68" s="394"/>
      <x:c r="DH68" s="394"/>
      <x:c r="DI68" s="394"/>
      <x:c r="DJ68" s="394"/>
      <x:c r="DK68" s="394"/>
      <x:c r="DL68" s="394"/>
      <x:c r="DM68" s="394"/>
      <x:c r="DN68" s="394"/>
      <x:c r="DO68" s="394"/>
      <x:c r="DP68" s="394"/>
      <x:c r="DQ68" s="394"/>
      <x:c r="DR68" s="5"/>
      <x:c r="DS68" s="400"/>
      <x:c r="DT68" s="400"/>
      <x:c r="DU68" s="400"/>
      <x:c r="DV68" s="400"/>
      <x:c r="DW68" s="400"/>
      <x:c r="DX68" s="400"/>
      <x:c r="DY68" s="400"/>
      <x:c r="DZ68" s="400"/>
      <x:c r="EA68" s="400"/>
      <x:c r="EB68" s="400"/>
      <x:c r="EC68" s="400"/>
      <x:c r="ED68" s="400"/>
      <x:c r="EE68" s="400"/>
      <x:c r="EF68" s="400"/>
      <x:c r="EG68" s="400"/>
      <x:c r="EH68" s="400"/>
      <x:c r="EI68" s="400"/>
      <x:c r="EJ68" s="400"/>
      <x:c r="EK68" s="400"/>
      <x:c r="EL68" s="400"/>
      <x:c r="EM68" s="400"/>
      <x:c r="EN68" s="400"/>
      <x:c r="EO68" s="400"/>
      <x:c r="EP68" s="400"/>
      <x:c r="EQ68" s="400"/>
      <x:c r="ER68" s="400"/>
      <x:c r="ES68" s="400"/>
      <x:c r="ET68" s="400"/>
      <x:c r="EU68" s="400"/>
      <x:c r="EV68" s="5"/>
    </x:row>
    <x:row r="69" ht="7.5" customHeight="1">
      <x:c r="A69" s="5"/>
      <x:c r="B69" s="394"/>
      <x:c r="C69" s="394"/>
      <x:c r="D69" s="394"/>
      <x:c r="E69" s="394"/>
      <x:c r="F69" s="394"/>
      <x:c r="G69" s="394"/>
      <x:c r="H69" s="394"/>
      <x:c r="I69" s="394"/>
      <x:c r="J69" s="394"/>
      <x:c r="K69" s="394"/>
      <x:c r="L69" s="394"/>
      <x:c r="M69" s="394"/>
      <x:c r="N69" s="394"/>
      <x:c r="O69" s="394"/>
      <x:c r="P69" s="394"/>
      <x:c r="Q69" s="394"/>
      <x:c r="R69" s="394"/>
      <x:c r="S69" s="394"/>
      <x:c r="T69" s="394"/>
      <x:c r="U69" s="394"/>
      <x:c r="V69" s="394"/>
      <x:c r="W69" s="394"/>
      <x:c r="X69" s="394"/>
      <x:c r="Y69" s="394"/>
      <x:c r="Z69" s="394"/>
      <x:c r="AA69" s="394"/>
      <x:c r="AB69" s="394"/>
      <x:c r="AC69" s="394"/>
      <x:c r="AD69" s="394"/>
      <x:c r="AE69" s="394"/>
      <x:c r="AF69" s="394"/>
      <x:c r="AG69" s="394"/>
      <x:c r="AH69" s="394"/>
      <x:c r="AI69" s="394"/>
      <x:c r="AJ69" s="394"/>
      <x:c r="AK69" s="394"/>
      <x:c r="AL69" s="394"/>
      <x:c r="AM69" s="394"/>
      <x:c r="AN69" s="394"/>
      <x:c r="AO69" s="394"/>
      <x:c r="AP69" s="394"/>
      <x:c r="AQ69" s="5"/>
      <x:c r="AR69" s="394"/>
      <x:c r="AS69" s="394"/>
      <x:c r="AT69" s="394"/>
      <x:c r="AU69" s="394"/>
      <x:c r="AV69" s="394"/>
      <x:c r="AW69" s="394"/>
      <x:c r="AX69" s="394"/>
      <x:c r="AY69" s="394"/>
      <x:c r="AZ69" s="394"/>
      <x:c r="BA69" s="394"/>
      <x:c r="BB69" s="394"/>
      <x:c r="BC69" s="394"/>
      <x:c r="BD69" s="394"/>
      <x:c r="BE69" s="394"/>
      <x:c r="BF69" s="394"/>
      <x:c r="BG69" s="394"/>
      <x:c r="BH69" s="394"/>
      <x:c r="BI69" s="394"/>
      <x:c r="BJ69" s="394"/>
      <x:c r="BK69" s="394"/>
      <x:c r="BL69" s="394"/>
      <x:c r="BM69" s="394"/>
      <x:c r="BN69" s="394"/>
      <x:c r="BO69" s="394"/>
      <x:c r="BP69" s="394"/>
      <x:c r="BQ69" s="394"/>
      <x:c r="BR69" s="394"/>
      <x:c r="BS69" s="394"/>
      <x:c r="BT69" s="394"/>
      <x:c r="BU69" s="394"/>
      <x:c r="BV69" s="394"/>
      <x:c r="BW69" s="394"/>
      <x:c r="BX69" s="394"/>
      <x:c r="BY69" s="394"/>
      <x:c r="BZ69" s="394"/>
      <x:c r="CA69" s="394"/>
      <x:c r="CB69" s="394"/>
      <x:c r="CC69" s="394"/>
      <x:c r="CD69" s="394"/>
      <x:c r="CE69" s="394"/>
      <x:c r="CF69" s="394"/>
      <x:c r="CG69" s="394"/>
      <x:c r="CH69" s="394"/>
      <x:c r="CI69" s="5"/>
      <x:c r="CJ69" s="394"/>
      <x:c r="CK69" s="394"/>
      <x:c r="CL69" s="394"/>
      <x:c r="CM69" s="394"/>
      <x:c r="CN69" s="394"/>
      <x:c r="CO69" s="394"/>
      <x:c r="CP69" s="394"/>
      <x:c r="CQ69" s="394"/>
      <x:c r="CR69" s="394"/>
      <x:c r="CS69" s="394"/>
      <x:c r="CT69" s="394"/>
      <x:c r="CU69" s="394"/>
      <x:c r="CV69" s="394"/>
      <x:c r="CW69" s="394"/>
      <x:c r="CX69" s="394"/>
      <x:c r="CY69" s="394"/>
      <x:c r="CZ69" s="394"/>
      <x:c r="DA69" s="394"/>
      <x:c r="DB69" s="394"/>
      <x:c r="DC69" s="394"/>
      <x:c r="DD69" s="394"/>
      <x:c r="DE69" s="394"/>
      <x:c r="DF69" s="394"/>
      <x:c r="DG69" s="394"/>
      <x:c r="DH69" s="394"/>
      <x:c r="DI69" s="394"/>
      <x:c r="DJ69" s="394"/>
      <x:c r="DK69" s="394"/>
      <x:c r="DL69" s="394"/>
      <x:c r="DM69" s="394"/>
      <x:c r="DN69" s="394"/>
      <x:c r="DO69" s="394"/>
      <x:c r="DP69" s="394"/>
      <x:c r="DQ69" s="394"/>
      <x:c r="DR69" s="5"/>
      <x:c r="DS69" s="400"/>
      <x:c r="DT69" s="400"/>
      <x:c r="DU69" s="400"/>
      <x:c r="DV69" s="400"/>
      <x:c r="DW69" s="400"/>
      <x:c r="DX69" s="400"/>
      <x:c r="DY69" s="400"/>
      <x:c r="DZ69" s="400"/>
      <x:c r="EA69" s="400"/>
      <x:c r="EB69" s="400"/>
      <x:c r="EC69" s="400"/>
      <x:c r="ED69" s="400"/>
      <x:c r="EE69" s="400"/>
      <x:c r="EF69" s="400"/>
      <x:c r="EG69" s="400"/>
      <x:c r="EH69" s="400"/>
      <x:c r="EI69" s="400"/>
      <x:c r="EJ69" s="400"/>
      <x:c r="EK69" s="400"/>
      <x:c r="EL69" s="400"/>
      <x:c r="EM69" s="400"/>
      <x:c r="EN69" s="400"/>
      <x:c r="EO69" s="400"/>
      <x:c r="EP69" s="400"/>
      <x:c r="EQ69" s="400"/>
      <x:c r="ER69" s="400"/>
      <x:c r="ES69" s="400"/>
      <x:c r="ET69" s="400"/>
      <x:c r="EU69" s="400"/>
      <x:c r="EV69" s="5"/>
    </x:row>
    <x:row r="70" ht="7.5" customHeight="1">
      <x:c r="A70" s="5"/>
      <x:c r="B70" s="5"/>
      <x:c r="C70" s="5"/>
      <x:c r="D70" s="5"/>
      <x:c r="E70" s="5"/>
      <x:c r="F70" s="5"/>
      <x:c r="G70" s="5"/>
      <x:c r="H70" s="5"/>
      <x:c r="I70" s="5"/>
      <x:c r="J70" s="5"/>
      <x:c r="K70" s="5"/>
      <x:c r="L70" s="5"/>
      <x:c r="M70" s="5"/>
      <x:c r="N70" s="5"/>
      <x:c r="O70" s="5"/>
      <x:c r="P70" s="5"/>
      <x:c r="Q70" s="5"/>
      <x:c r="R70" s="5"/>
      <x:c r="S70" s="5"/>
      <x:c r="T70" s="5"/>
      <x:c r="U70" s="5"/>
      <x:c r="V70" s="5"/>
      <x:c r="W70" s="5"/>
      <x:c r="X70" s="5"/>
      <x:c r="Y70" s="5"/>
      <x:c r="Z70" s="5"/>
      <x:c r="AA70" s="5"/>
      <x:c r="AB70" s="5"/>
      <x:c r="AC70" s="5"/>
      <x:c r="AD70" s="5"/>
      <x:c r="AE70" s="5"/>
      <x:c r="AF70" s="5"/>
      <x:c r="AG70" s="5"/>
      <x:c r="AH70" s="5"/>
      <x:c r="AI70" s="5"/>
      <x:c r="AJ70" s="5"/>
      <x:c r="AK70" s="5"/>
      <x:c r="AL70" s="5"/>
      <x:c r="AM70" s="5"/>
      <x:c r="AN70" s="5"/>
      <x:c r="AO70" s="5"/>
      <x:c r="AP70" s="5"/>
      <x:c r="AQ70" s="5"/>
      <x:c r="AR70" s="5"/>
      <x:c r="AS70" s="5"/>
      <x:c r="AT70" s="5"/>
      <x:c r="AU70" s="5"/>
      <x:c r="AV70" s="5"/>
      <x:c r="AW70" s="5"/>
      <x:c r="AX70" s="5"/>
      <x:c r="AY70" s="5"/>
      <x:c r="AZ70" s="5"/>
      <x:c r="BA70" s="5"/>
      <x:c r="BB70" s="5"/>
      <x:c r="BC70" s="5"/>
      <x:c r="BD70" s="5"/>
      <x:c r="BE70" s="5"/>
      <x:c r="BF70" s="5"/>
      <x:c r="BG70" s="5"/>
      <x:c r="BH70" s="5"/>
      <x:c r="BI70" s="5"/>
      <x:c r="BJ70" s="5"/>
      <x:c r="BK70" s="5"/>
      <x:c r="BL70" s="5"/>
      <x:c r="BM70" s="5"/>
      <x:c r="BN70" s="5"/>
      <x:c r="BO70" s="5"/>
      <x:c r="BP70" s="5"/>
      <x:c r="BQ70" s="5"/>
      <x:c r="BR70" s="5"/>
      <x:c r="BS70" s="5"/>
      <x:c r="BT70" s="5"/>
      <x:c r="BU70" s="5"/>
      <x:c r="BV70" s="5"/>
      <x:c r="BW70" s="5"/>
      <x:c r="BX70" s="5"/>
      <x:c r="BY70" s="5"/>
      <x:c r="BZ70" s="5"/>
      <x:c r="CA70" s="5"/>
      <x:c r="CB70" s="5"/>
      <x:c r="CC70" s="5"/>
      <x:c r="CD70" s="5"/>
      <x:c r="CE70" s="5"/>
      <x:c r="CF70" s="5"/>
      <x:c r="CG70" s="5"/>
      <x:c r="CH70" s="5"/>
      <x:c r="CI70" s="5"/>
      <x:c r="CJ70" s="5"/>
      <x:c r="CK70" s="5"/>
      <x:c r="CL70" s="5"/>
      <x:c r="CM70" s="5"/>
      <x:c r="CN70" s="5"/>
      <x:c r="CO70" s="5"/>
      <x:c r="CP70" s="5"/>
      <x:c r="CQ70" s="5"/>
      <x:c r="CR70" s="5"/>
      <x:c r="CS70" s="5"/>
      <x:c r="CT70" s="5"/>
      <x:c r="CU70" s="5"/>
      <x:c r="CV70" s="5"/>
      <x:c r="CW70" s="5"/>
      <x:c r="CX70" s="5"/>
      <x:c r="CY70" s="5"/>
      <x:c r="CZ70" s="5"/>
      <x:c r="DA70" s="5"/>
      <x:c r="DB70" s="5"/>
      <x:c r="DC70" s="5"/>
      <x:c r="DD70" s="5"/>
      <x:c r="DE70" s="5"/>
      <x:c r="DF70" s="5"/>
      <x:c r="DG70" s="5"/>
      <x:c r="DH70" s="5"/>
      <x:c r="DI70" s="5"/>
      <x:c r="DJ70" s="5"/>
      <x:c r="DK70" s="5"/>
      <x:c r="DL70" s="5"/>
      <x:c r="DM70" s="5"/>
      <x:c r="DN70" s="5"/>
      <x:c r="DO70" s="5"/>
      <x:c r="DP70" s="5"/>
      <x:c r="DQ70" s="5"/>
      <x:c r="DR70" s="5"/>
      <x:c r="DS70" s="400"/>
      <x:c r="DT70" s="400"/>
      <x:c r="DU70" s="400"/>
      <x:c r="DV70" s="400"/>
      <x:c r="DW70" s="400"/>
      <x:c r="DX70" s="400"/>
      <x:c r="DY70" s="400"/>
      <x:c r="DZ70" s="400"/>
      <x:c r="EA70" s="400"/>
      <x:c r="EB70" s="400"/>
      <x:c r="EC70" s="400"/>
      <x:c r="ED70" s="400"/>
      <x:c r="EE70" s="400"/>
      <x:c r="EF70" s="400"/>
      <x:c r="EG70" s="400"/>
      <x:c r="EH70" s="400"/>
      <x:c r="EI70" s="400"/>
      <x:c r="EJ70" s="400"/>
      <x:c r="EK70" s="400"/>
      <x:c r="EL70" s="400"/>
      <x:c r="EM70" s="400"/>
      <x:c r="EN70" s="400"/>
      <x:c r="EO70" s="400"/>
      <x:c r="EP70" s="400"/>
      <x:c r="EQ70" s="400"/>
      <x:c r="ER70" s="400"/>
      <x:c r="ES70" s="400"/>
      <x:c r="ET70" s="400"/>
      <x:c r="EU70" s="400"/>
      <x:c r="EV70" s="5"/>
    </x:row>
    <x:row r="71" ht="7.5" customHeight="1">
      <x:c r="A71" s="5"/>
      <x:c r="B71" s="406" t="str">
        <x:v>演示规则：弯道减速 / 氮气加速 / 进站减速 / 多圈计时 / 冲线排名。速度与结果是可编辑的模拟，不代表真实赛事。</x:v>
      </x:c>
      <x:c r="C71" s="406"/>
      <x:c r="D71" s="406"/>
      <x:c r="E71" s="406"/>
      <x:c r="F71" s="406"/>
      <x:c r="G71" s="406"/>
      <x:c r="H71" s="406"/>
      <x:c r="I71" s="406"/>
      <x:c r="J71" s="406"/>
      <x:c r="K71" s="406"/>
      <x:c r="L71" s="406"/>
      <x:c r="M71" s="406"/>
      <x:c r="N71" s="406"/>
      <x:c r="O71" s="406"/>
      <x:c r="P71" s="406"/>
      <x:c r="Q71" s="406"/>
      <x:c r="R71" s="406"/>
      <x:c r="S71" s="406"/>
      <x:c r="T71" s="406"/>
      <x:c r="U71" s="406"/>
      <x:c r="V71" s="406"/>
      <x:c r="W71" s="406"/>
      <x:c r="X71" s="406"/>
      <x:c r="Y71" s="406"/>
      <x:c r="Z71" s="406"/>
      <x:c r="AA71" s="406"/>
      <x:c r="AB71" s="406"/>
      <x:c r="AC71" s="406"/>
      <x:c r="AD71" s="406"/>
      <x:c r="AE71" s="406"/>
      <x:c r="AF71" s="406"/>
      <x:c r="AG71" s="406"/>
      <x:c r="AH71" s="406"/>
      <x:c r="AI71" s="406"/>
      <x:c r="AJ71" s="406"/>
      <x:c r="AK71" s="406"/>
      <x:c r="AL71" s="406"/>
      <x:c r="AM71" s="406"/>
      <x:c r="AN71" s="406"/>
      <x:c r="AO71" s="406"/>
      <x:c r="AP71" s="406"/>
      <x:c r="AQ71" s="406"/>
      <x:c r="AR71" s="406"/>
      <x:c r="AS71" s="406"/>
      <x:c r="AT71" s="406"/>
      <x:c r="AU71" s="406"/>
      <x:c r="AV71" s="406"/>
      <x:c r="AW71" s="406"/>
      <x:c r="AX71" s="406"/>
      <x:c r="AY71" s="406"/>
      <x:c r="AZ71" s="406"/>
      <x:c r="BA71" s="406"/>
      <x:c r="BB71" s="406"/>
      <x:c r="BC71" s="406"/>
      <x:c r="BD71" s="406"/>
      <x:c r="BE71" s="406"/>
      <x:c r="BF71" s="406"/>
      <x:c r="BG71" s="406"/>
      <x:c r="BH71" s="406"/>
      <x:c r="BI71" s="406"/>
      <x:c r="BJ71" s="406"/>
      <x:c r="BK71" s="406"/>
      <x:c r="BL71" s="406"/>
      <x:c r="BM71" s="406"/>
      <x:c r="BN71" s="406"/>
      <x:c r="BO71" s="406"/>
      <x:c r="BP71" s="406"/>
      <x:c r="BQ71" s="406"/>
      <x:c r="BR71" s="406"/>
      <x:c r="BS71" s="406"/>
      <x:c r="BT71" s="406"/>
      <x:c r="BU71" s="406"/>
      <x:c r="BV71" s="406"/>
      <x:c r="BW71" s="406"/>
      <x:c r="BX71" s="406"/>
      <x:c r="BY71" s="406"/>
      <x:c r="BZ71" s="406"/>
      <x:c r="CA71" s="406"/>
      <x:c r="CB71" s="406"/>
      <x:c r="CC71" s="406"/>
      <x:c r="CD71" s="406"/>
      <x:c r="CE71" s="406"/>
      <x:c r="CF71" s="406"/>
      <x:c r="CG71" s="406"/>
      <x:c r="CH71" s="406"/>
      <x:c r="CI71" s="406"/>
      <x:c r="CJ71" s="406"/>
      <x:c r="CK71" s="406"/>
      <x:c r="CL71" s="406"/>
      <x:c r="CM71" s="406"/>
      <x:c r="CN71" s="406"/>
      <x:c r="CO71" s="406"/>
      <x:c r="CP71" s="406"/>
      <x:c r="CQ71" s="406"/>
      <x:c r="CR71" s="406"/>
      <x:c r="CS71" s="406"/>
      <x:c r="CT71" s="406"/>
      <x:c r="CU71" s="406"/>
      <x:c r="CV71" s="406"/>
      <x:c r="CW71" s="406"/>
      <x:c r="CX71" s="406"/>
      <x:c r="CY71" s="406"/>
      <x:c r="CZ71" s="406"/>
      <x:c r="DA71" s="406"/>
      <x:c r="DB71" s="406"/>
      <x:c r="DC71" s="406"/>
      <x:c r="DD71" s="406"/>
      <x:c r="DE71" s="406"/>
      <x:c r="DF71" s="406"/>
      <x:c r="DG71" s="406"/>
      <x:c r="DH71" s="406"/>
      <x:c r="DI71" s="406"/>
      <x:c r="DJ71" s="406"/>
      <x:c r="DK71" s="406"/>
      <x:c r="DL71" s="406"/>
      <x:c r="DM71" s="406"/>
      <x:c r="DN71" s="406"/>
      <x:c r="DO71" s="406"/>
      <x:c r="DP71" s="406"/>
      <x:c r="DQ71" s="406"/>
      <x:c r="DR71" s="5"/>
      <x:c r="DS71" s="5"/>
      <x:c r="DT71" s="5"/>
      <x:c r="DU71" s="5"/>
      <x:c r="DV71" s="5"/>
      <x:c r="DW71" s="5"/>
      <x:c r="DX71" s="5"/>
      <x:c r="DY71" s="5"/>
      <x:c r="DZ71" s="5"/>
      <x:c r="EA71" s="5"/>
      <x:c r="EB71" s="5"/>
      <x:c r="EC71" s="5"/>
      <x:c r="ED71" s="5"/>
      <x:c r="EE71" s="5"/>
      <x:c r="EF71" s="5"/>
      <x:c r="EG71" s="5"/>
      <x:c r="EH71" s="5"/>
      <x:c r="EI71" s="5"/>
      <x:c r="EJ71" s="5"/>
      <x:c r="EK71" s="5"/>
      <x:c r="EL71" s="5"/>
      <x:c r="EM71" s="5"/>
      <x:c r="EN71" s="5"/>
      <x:c r="EO71" s="5"/>
      <x:c r="EP71" s="5"/>
      <x:c r="EQ71" s="5"/>
      <x:c r="ER71" s="5"/>
      <x:c r="ES71" s="5"/>
      <x:c r="ET71" s="5"/>
      <x:c r="EU71" s="5"/>
      <x:c r="EV71" s="5"/>
    </x:row>
    <x:row r="72" ht="7.5" customHeight="1">
      <x:c r="A72" s="5"/>
      <x:c r="B72" s="406"/>
      <x:c r="C72" s="406"/>
      <x:c r="D72" s="406"/>
      <x:c r="E72" s="406"/>
      <x:c r="F72" s="406"/>
      <x:c r="G72" s="406"/>
      <x:c r="H72" s="406"/>
      <x:c r="I72" s="406"/>
      <x:c r="J72" s="406"/>
      <x:c r="K72" s="406"/>
      <x:c r="L72" s="406"/>
      <x:c r="M72" s="406"/>
      <x:c r="N72" s="406"/>
      <x:c r="O72" s="406"/>
      <x:c r="P72" s="406"/>
      <x:c r="Q72" s="406"/>
      <x:c r="R72" s="406"/>
      <x:c r="S72" s="406"/>
      <x:c r="T72" s="406"/>
      <x:c r="U72" s="406"/>
      <x:c r="V72" s="406"/>
      <x:c r="W72" s="406"/>
      <x:c r="X72" s="406"/>
      <x:c r="Y72" s="406"/>
      <x:c r="Z72" s="406"/>
      <x:c r="AA72" s="406"/>
      <x:c r="AB72" s="406"/>
      <x:c r="AC72" s="406"/>
      <x:c r="AD72" s="406"/>
      <x:c r="AE72" s="406"/>
      <x:c r="AF72" s="406"/>
      <x:c r="AG72" s="406"/>
      <x:c r="AH72" s="406"/>
      <x:c r="AI72" s="406"/>
      <x:c r="AJ72" s="406"/>
      <x:c r="AK72" s="406"/>
      <x:c r="AL72" s="406"/>
      <x:c r="AM72" s="406"/>
      <x:c r="AN72" s="406"/>
      <x:c r="AO72" s="406"/>
      <x:c r="AP72" s="406"/>
      <x:c r="AQ72" s="406"/>
      <x:c r="AR72" s="406"/>
      <x:c r="AS72" s="406"/>
      <x:c r="AT72" s="406"/>
      <x:c r="AU72" s="406"/>
      <x:c r="AV72" s="406"/>
      <x:c r="AW72" s="406"/>
      <x:c r="AX72" s="406"/>
      <x:c r="AY72" s="406"/>
      <x:c r="AZ72" s="406"/>
      <x:c r="BA72" s="406"/>
      <x:c r="BB72" s="406"/>
      <x:c r="BC72" s="406"/>
      <x:c r="BD72" s="406"/>
      <x:c r="BE72" s="406"/>
      <x:c r="BF72" s="406"/>
      <x:c r="BG72" s="406"/>
      <x:c r="BH72" s="406"/>
      <x:c r="BI72" s="406"/>
      <x:c r="BJ72" s="406"/>
      <x:c r="BK72" s="406"/>
      <x:c r="BL72" s="406"/>
      <x:c r="BM72" s="406"/>
      <x:c r="BN72" s="406"/>
      <x:c r="BO72" s="406"/>
      <x:c r="BP72" s="406"/>
      <x:c r="BQ72" s="406"/>
      <x:c r="BR72" s="406"/>
      <x:c r="BS72" s="406"/>
      <x:c r="BT72" s="406"/>
      <x:c r="BU72" s="406"/>
      <x:c r="BV72" s="406"/>
      <x:c r="BW72" s="406"/>
      <x:c r="BX72" s="406"/>
      <x:c r="BY72" s="406"/>
      <x:c r="BZ72" s="406"/>
      <x:c r="CA72" s="406"/>
      <x:c r="CB72" s="406"/>
      <x:c r="CC72" s="406"/>
      <x:c r="CD72" s="406"/>
      <x:c r="CE72" s="406"/>
      <x:c r="CF72" s="406"/>
      <x:c r="CG72" s="406"/>
      <x:c r="CH72" s="406"/>
      <x:c r="CI72" s="406"/>
      <x:c r="CJ72" s="406"/>
      <x:c r="CK72" s="406"/>
      <x:c r="CL72" s="406"/>
      <x:c r="CM72" s="406"/>
      <x:c r="CN72" s="406"/>
      <x:c r="CO72" s="406"/>
      <x:c r="CP72" s="406"/>
      <x:c r="CQ72" s="406"/>
      <x:c r="CR72" s="406"/>
      <x:c r="CS72" s="406"/>
      <x:c r="CT72" s="406"/>
      <x:c r="CU72" s="406"/>
      <x:c r="CV72" s="406"/>
      <x:c r="CW72" s="406"/>
      <x:c r="CX72" s="406"/>
      <x:c r="CY72" s="406"/>
      <x:c r="CZ72" s="406"/>
      <x:c r="DA72" s="406"/>
      <x:c r="DB72" s="406"/>
      <x:c r="DC72" s="406"/>
      <x:c r="DD72" s="406"/>
      <x:c r="DE72" s="406"/>
      <x:c r="DF72" s="406"/>
      <x:c r="DG72" s="406"/>
      <x:c r="DH72" s="406"/>
      <x:c r="DI72" s="406"/>
      <x:c r="DJ72" s="406"/>
      <x:c r="DK72" s="406"/>
      <x:c r="DL72" s="406"/>
      <x:c r="DM72" s="406"/>
      <x:c r="DN72" s="406"/>
      <x:c r="DO72" s="406"/>
      <x:c r="DP72" s="406"/>
      <x:c r="DQ72" s="406"/>
      <x:c r="DR72" s="5"/>
      <x:c r="DS72" s="5"/>
      <x:c r="DT72" s="5"/>
      <x:c r="DU72" s="5"/>
      <x:c r="DV72" s="5"/>
      <x:c r="DW72" s="5"/>
      <x:c r="DX72" s="5"/>
      <x:c r="DY72" s="5"/>
      <x:c r="DZ72" s="5"/>
      <x:c r="EA72" s="5"/>
      <x:c r="EB72" s="5"/>
      <x:c r="EC72" s="5"/>
      <x:c r="ED72" s="5"/>
      <x:c r="EE72" s="5"/>
      <x:c r="EF72" s="5"/>
      <x:c r="EG72" s="5"/>
      <x:c r="EH72" s="5"/>
      <x:c r="EI72" s="5"/>
      <x:c r="EJ72" s="5"/>
      <x:c r="EK72" s="5"/>
      <x:c r="EL72" s="5"/>
      <x:c r="EM72" s="5"/>
      <x:c r="EN72" s="5"/>
      <x:c r="EO72" s="5"/>
      <x:c r="EP72" s="5"/>
      <x:c r="EQ72" s="5"/>
      <x:c r="ER72" s="5"/>
      <x:c r="ES72" s="5"/>
      <x:c r="ET72" s="5"/>
      <x:c r="EU72" s="5"/>
      <x:c r="EV72" s="5"/>
    </x:row>
    <x:row r="80">
      <x:c r="A80" s="411" t="str">
        <x:v>CAR</x:v>
      </x:c>
      <x:c r="B80" s="411" t="str">
        <x:v>RENDER COL</x:v>
      </x:c>
      <x:c r="C80" s="411" t="str">
        <x:v>RENDER ROW</x:v>
      </x:c>
      <x:c r="D80" s="411" t="str">
        <x:v>DX</x:v>
      </x:c>
      <x:c r="E80" s="411" t="str">
        <x:v>DY</x:v>
      </x:c>
      <x:c r="F80" s="411" t="str">
        <x:v>STATE</x:v>
      </x:c>
      <x:c r="G80" s="411" t="str">
        <x:v>NAME</x:v>
      </x:c>
      <x:c r="H80" s="411" t="str">
        <x:v>LEADER</x:v>
      </x:c>
    </x:row>
    <x:row r="81">
      <x:c r="A81" t="n">
        <x:f>Live!A6</x:f>
        <x:v>1</x:v>
      </x:c>
      <x:c r="B81" t="n">
        <x:f>Live!N6</x:f>
        <x:v>43</x:v>
      </x:c>
      <x:c r="C81" t="n">
        <x:f>Live!O6</x:f>
        <x:v>21</x:v>
      </x:c>
      <x:c r="D81" t="n">
        <x:f>Live!K6</x:f>
        <x:v>0</x:v>
      </x:c>
      <x:c r="E81" t="n">
        <x:f>Live!L6</x:f>
        <x:v>1</x:v>
      </x:c>
      <x:c r="F81" t="str">
        <x:f>Live!P6</x:f>
        <x:v>RACING</x:v>
      </x:c>
      <x:c r="G81" t="str">
        <x:f>Live!B6</x:f>
        <x:v>赤焰</x:v>
      </x:c>
      <x:c r="H81" t="n">
        <x:f>Live!S6</x:f>
        <x:v>1</x:v>
      </x:c>
    </x:row>
    <x:row r="82">
      <x:c r="A82" t="n">
        <x:f>Live!A7</x:f>
        <x:v>2</x:v>
      </x:c>
      <x:c r="B82" t="n">
        <x:f>Live!N7</x:f>
        <x:v>39</x:v>
      </x:c>
      <x:c r="C82" t="n">
        <x:f>Live!O7</x:f>
        <x:v>16</x:v>
      </x:c>
      <x:c r="D82" t="n">
        <x:f>Live!K7</x:f>
        <x:v>1</x:v>
      </x:c>
      <x:c r="E82" t="n">
        <x:f>Live!L7</x:f>
        <x:v>0</x:v>
      </x:c>
      <x:c r="F82" t="str">
        <x:f>Live!P7</x:f>
        <x:v>RACING</x:v>
      </x:c>
      <x:c r="G82" t="str">
        <x:f>Live!B7</x:f>
        <x:v>蓝霆</x:v>
      </x:c>
      <x:c r="H82" t="n">
        <x:f>Live!S7</x:f>
        <x:v>2</x:v>
      </x:c>
    </x:row>
    <x:row r="83">
      <x:c r="A83" t="n">
        <x:f>Live!A8</x:f>
        <x:v>3</x:v>
      </x:c>
      <x:c r="B83" t="n">
        <x:f>Live!N8</x:f>
        <x:v>24</x:v>
      </x:c>
      <x:c r="C83" t="n">
        <x:f>Live!O8</x:f>
        <x:v>14</x:v>
      </x:c>
      <x:c r="D83" t="n">
        <x:f>Live!K8</x:f>
        <x:v>1</x:v>
      </x:c>
      <x:c r="E83" t="n">
        <x:f>Live!L8</x:f>
        <x:v>0</x:v>
      </x:c>
      <x:c r="F83" t="str">
        <x:f>Live!P8</x:f>
        <x:v>RACING</x:v>
      </x:c>
      <x:c r="G83" t="str">
        <x:f>Live!B8</x:f>
        <x:v>金隼</x:v>
      </x:c>
      <x:c r="H83" t="n">
        <x:f>Live!S8</x:f>
        <x:v>4</x:v>
      </x:c>
    </x:row>
    <x:row r="84">
      <x:c r="A84" t="n">
        <x:f>Live!A9</x:f>
        <x:v>4</x:v>
      </x:c>
      <x:c r="B84" t="n">
        <x:f>Live!N9</x:f>
        <x:v>28</x:v>
      </x:c>
      <x:c r="C84" t="n">
        <x:f>Live!O9</x:f>
        <x:v>16</x:v>
      </x:c>
      <x:c r="D84" t="n">
        <x:f>Live!K9</x:f>
        <x:v>1</x:v>
      </x:c>
      <x:c r="E84" t="n">
        <x:f>Live!L9</x:f>
        <x:v>0</x:v>
      </x:c>
      <x:c r="F84" t="str">
        <x:f>Live!P9</x:f>
        <x:v>BOOST</x:v>
      </x:c>
      <x:c r="G84" t="str">
        <x:f>Live!B9</x:f>
        <x:v>紫电</x:v>
      </x:c>
      <x:c r="H84" t="n">
        <x:f>Live!S9</x:f>
        <x:v>3</x:v>
      </x:c>
    </x:row>
    <x:row r="85">
      <x:c r="A85" t="n">
        <x:f>Live!A10</x:f>
        <x:v>5</x:v>
      </x:c>
      <x:c r="B85" t="n">
        <x:f>Live!N10</x:f>
        <x:v>12</x:v>
      </x:c>
      <x:c r="C85" t="n">
        <x:f>Live!O10</x:f>
        <x:v>37</x:v>
      </x:c>
      <x:c r="D85" t="n">
        <x:f>Live!K10</x:f>
        <x:v>1</x:v>
      </x:c>
      <x:c r="E85" t="n">
        <x:f>Live!L10</x:f>
        <x:v>0</x:v>
      </x:c>
      <x:c r="F85" t="str">
        <x:f>Live!P10</x:f>
        <x:v>PIT</x:v>
      </x:c>
      <x:c r="G85" t="str">
        <x:f>Live!B10</x:f>
        <x:v>橙锋</x:v>
      </x:c>
      <x:c r="H85" t="n">
        <x:f>Live!S10</x:f>
        <x:v>6</x:v>
      </x:c>
    </x:row>
    <x:row r="86">
      <x:c r="A86" t="n">
        <x:f>Live!A11</x:f>
        <x:v>6</x:v>
      </x:c>
      <x:c r="B86" t="n">
        <x:f>Live!N11</x:f>
        <x:v>23</x:v>
      </x:c>
      <x:c r="C86" t="n">
        <x:f>Live!O11</x:f>
        <x:v>31</x:v>
      </x:c>
      <x:c r="D86" t="n">
        <x:f>Live!K11</x:f>
        <x:v>0</x:v>
      </x:c>
      <x:c r="E86" t="n">
        <x:f>Live!L11</x:f>
        <x:v>-1</x:v>
      </x:c>
      <x:c r="F86" t="str">
        <x:f>Live!P11</x:f>
        <x:v>RACING</x:v>
      </x:c>
      <x:c r="G86" t="str">
        <x:f>Live!B11</x:f>
        <x:v>青岚</x:v>
      </x:c>
      <x:c r="H86" t="n">
        <x:f>Live!S11</x:f>
        <x:v>5</x:v>
      </x:c>
    </x:row>
  </x:sheetData>
  <x:mergeCells>
    <x:mergeCell ref="B2:CN3"/>
    <x:mergeCell ref="B4:CN7"/>
    <x:mergeCell ref="DP2:EU3"/>
    <x:mergeCell ref="DP5:EU7"/>
    <x:mergeCell ref="AV12:CM14"/>
    <x:mergeCell ref="AV15:CM20"/>
    <x:mergeCell ref="AX21:CK23"/>
    <x:mergeCell ref="AD37:AQ39"/>
    <x:mergeCell ref="AD41:AQ44"/>
    <x:mergeCell ref="AT44:AZ45"/>
    <x:mergeCell ref="BB44:BH45"/>
    <x:mergeCell ref="BJ44:BP45"/>
    <x:mergeCell ref="BR44:BX45"/>
    <x:mergeCell ref="BZ44:CF45"/>
    <x:mergeCell ref="CH44:CN45"/>
    <x:mergeCell ref="AD57:AP58"/>
    <x:mergeCell ref="DS10:EU12"/>
    <x:mergeCell ref="DS14:ED14"/>
    <x:mergeCell ref="EF14:EU14"/>
    <x:mergeCell ref="DS15:ED19"/>
    <x:mergeCell ref="EF15:EU19"/>
    <x:mergeCell ref="DS21:EU23"/>
    <x:mergeCell ref="DS25:EG27"/>
    <x:mergeCell ref="EI25:EU27"/>
    <x:mergeCell ref="DS29:EU31"/>
    <x:mergeCell ref="DS32:DU33"/>
    <x:mergeCell ref="DW32:EF33"/>
    <x:mergeCell ref="EH32:EO33"/>
    <x:mergeCell ref="EQ32:EU33"/>
    <x:mergeCell ref="DS34:DU36"/>
    <x:mergeCell ref="DW34:EF36"/>
    <x:mergeCell ref="EH34:EO36"/>
    <x:mergeCell ref="EQ34:EU36"/>
    <x:mergeCell ref="DS37:DU39"/>
    <x:mergeCell ref="DW37:EF39"/>
    <x:mergeCell ref="EH37:EO39"/>
    <x:mergeCell ref="EQ37:EU39"/>
    <x:mergeCell ref="DS40:DU42"/>
    <x:mergeCell ref="DW40:EF42"/>
    <x:mergeCell ref="EH40:EO42"/>
    <x:mergeCell ref="EQ40:EU42"/>
    <x:mergeCell ref="DS43:DU45"/>
    <x:mergeCell ref="DW43:EF45"/>
    <x:mergeCell ref="EH43:EO45"/>
    <x:mergeCell ref="EQ43:EU45"/>
    <x:mergeCell ref="DS46:DU48"/>
    <x:mergeCell ref="DW46:EF48"/>
    <x:mergeCell ref="EH46:EO48"/>
    <x:mergeCell ref="EQ46:EU48"/>
    <x:mergeCell ref="DS49:DU51"/>
    <x:mergeCell ref="DW49:EF51"/>
    <x:mergeCell ref="EH49:EO51"/>
    <x:mergeCell ref="EQ49:EU51"/>
    <x:mergeCell ref="DS54:EU56"/>
    <x:mergeCell ref="DS57:EU59"/>
    <x:mergeCell ref="B62:DQ65"/>
    <x:mergeCell ref="DS62:EU65"/>
    <x:mergeCell ref="B67:AP69"/>
    <x:mergeCell ref="AR67:CH69"/>
    <x:mergeCell ref="CJ67:DQ69"/>
    <x:mergeCell ref="DS67:EU70"/>
    <x:mergeCell ref="B71:DQ72"/>
  </x:mergeCells>
  <x:conditionalFormatting sqref="DW34:EF36">
    <x:cfRule type="expression" dxfId="91" priority="91">
      <x:formula>$H$81=1</x:formula>
    </x:cfRule>
    <x:cfRule type="expression" dxfId="92" priority="92">
      <x:formula>$H$82=1</x:formula>
    </x:cfRule>
    <x:cfRule type="expression" dxfId="93" priority="93">
      <x:formula>$H$83=1</x:formula>
    </x:cfRule>
    <x:cfRule type="expression" dxfId="94" priority="94">
      <x:formula>$H$84=1</x:formula>
    </x:cfRule>
    <x:cfRule type="expression" dxfId="95" priority="95">
      <x:formula>$H$85=1</x:formula>
    </x:cfRule>
    <x:cfRule type="expression" dxfId="96" priority="96">
      <x:formula>$H$86=1</x:formula>
    </x:cfRule>
  </x:conditionalFormatting>
  <x:conditionalFormatting sqref="DW37:EF39">
    <x:cfRule type="expression" dxfId="97" priority="97">
      <x:formula>$H$81=2</x:formula>
    </x:cfRule>
    <x:cfRule type="expression" dxfId="98" priority="98">
      <x:formula>$H$82=2</x:formula>
    </x:cfRule>
    <x:cfRule type="expression" dxfId="99" priority="99">
      <x:formula>$H$83=2</x:formula>
    </x:cfRule>
    <x:cfRule type="expression" dxfId="100" priority="100">
      <x:formula>$H$84=2</x:formula>
    </x:cfRule>
    <x:cfRule type="expression" dxfId="101" priority="101">
      <x:formula>$H$85=2</x:formula>
    </x:cfRule>
    <x:cfRule type="expression" dxfId="102" priority="102">
      <x:formula>$H$86=2</x:formula>
    </x:cfRule>
  </x:conditionalFormatting>
  <x:conditionalFormatting sqref="DW40:EF42">
    <x:cfRule type="expression" dxfId="103" priority="103">
      <x:formula>$H$81=3</x:formula>
    </x:cfRule>
    <x:cfRule type="expression" dxfId="104" priority="104">
      <x:formula>$H$82=3</x:formula>
    </x:cfRule>
    <x:cfRule type="expression" dxfId="105" priority="105">
      <x:formula>$H$83=3</x:formula>
    </x:cfRule>
    <x:cfRule type="expression" dxfId="106" priority="106">
      <x:formula>$H$84=3</x:formula>
    </x:cfRule>
    <x:cfRule type="expression" dxfId="107" priority="107">
      <x:formula>$H$85=3</x:formula>
    </x:cfRule>
    <x:cfRule type="expression" dxfId="108" priority="108">
      <x:formula>$H$86=3</x:formula>
    </x:cfRule>
  </x:conditionalFormatting>
  <x:conditionalFormatting sqref="DW43:EF45">
    <x:cfRule type="expression" dxfId="109" priority="109">
      <x:formula>$H$81=4</x:formula>
    </x:cfRule>
    <x:cfRule type="expression" dxfId="110" priority="110">
      <x:formula>$H$82=4</x:formula>
    </x:cfRule>
    <x:cfRule type="expression" dxfId="111" priority="111">
      <x:formula>$H$83=4</x:formula>
    </x:cfRule>
    <x:cfRule type="expression" dxfId="112" priority="112">
      <x:formula>$H$84=4</x:formula>
    </x:cfRule>
    <x:cfRule type="expression" dxfId="113" priority="113">
      <x:formula>$H$85=4</x:formula>
    </x:cfRule>
    <x:cfRule type="expression" dxfId="114" priority="114">
      <x:formula>$H$86=4</x:formula>
    </x:cfRule>
  </x:conditionalFormatting>
  <x:conditionalFormatting sqref="DW46:EF48">
    <x:cfRule type="expression" dxfId="115" priority="115">
      <x:formula>$H$81=5</x:formula>
    </x:cfRule>
    <x:cfRule type="expression" dxfId="116" priority="116">
      <x:formula>$H$82=5</x:formula>
    </x:cfRule>
    <x:cfRule type="expression" dxfId="117" priority="117">
      <x:formula>$H$83=5</x:formula>
    </x:cfRule>
    <x:cfRule type="expression" dxfId="118" priority="118">
      <x:formula>$H$84=5</x:formula>
    </x:cfRule>
    <x:cfRule type="expression" dxfId="119" priority="119">
      <x:formula>$H$85=5</x:formula>
    </x:cfRule>
    <x:cfRule type="expression" dxfId="120" priority="120">
      <x:formula>$H$86=5</x:formula>
    </x:cfRule>
  </x:conditionalFormatting>
  <x:conditionalFormatting sqref="DW49:EF51">
    <x:cfRule type="expression" dxfId="121" priority="121">
      <x:formula>$H$81=6</x:formula>
    </x:cfRule>
    <x:cfRule type="expression" dxfId="122" priority="122">
      <x:formula>$H$82=6</x:formula>
    </x:cfRule>
    <x:cfRule type="expression" dxfId="123" priority="123">
      <x:formula>$H$83=6</x:formula>
    </x:cfRule>
    <x:cfRule type="expression" dxfId="124" priority="124">
      <x:formula>$H$84=6</x:formula>
    </x:cfRule>
    <x:cfRule type="expression" dxfId="125" priority="125">
      <x:formula>$H$85=6</x:formula>
    </x:cfRule>
    <x:cfRule type="expression" dxfId="126" priority="126">
      <x:formula>$H$86=6</x:formula>
    </x:cfRule>
  </x:conditionalFormatting>
  <x:conditionalFormatting sqref="B10:DQ59">
    <x:cfRule type="expression" dxfId="151" priority="127">
      <x:formula>AND(OR(AND(ABS(((COLUMN()-$B$81)*$D$81+(ROW()-$C$81)*$E$81))&lt;=2,(-(COLUMN()-$B$81)*$E$81+(ROW()-$C$81)*$D$81)=0),AND(ABS(((COLUMN()-$B$81)*$D$81+(ROW()-$C$81)*$E$81))=2,ABS((-(COLUMN()-$B$81)*$E$81+(ROW()-$C$81)*$D$81))&lt;=1)),NOT(AND(((COLUMN()-$B$81)*$D$81+(ROW()-$C$81)*$E$81)=0,(-(COLUMN()-$B$81)*$E$81+(ROW()-$C$81)*$D$81)=0)))</x:formula>
    </x:cfRule>
    <x:cfRule type="expression" dxfId="152" priority="128">
      <x:formula>AND(OR(AND(ABS(((COLUMN()-$B$82)*$D$82+(ROW()-$C$82)*$E$82))&lt;=2,(-(COLUMN()-$B$82)*$E$82+(ROW()-$C$82)*$D$82)=0),AND(ABS(((COLUMN()-$B$82)*$D$82+(ROW()-$C$82)*$E$82))=2,ABS((-(COLUMN()-$B$82)*$E$82+(ROW()-$C$82)*$D$82))&lt;=1)),NOT(AND(((COLUMN()-$B$82)*$D$82+(ROW()-$C$82)*$E$82)=0,(-(COLUMN()-$B$82)*$E$82+(ROW()-$C$82)*$D$82)=0)))</x:formula>
    </x:cfRule>
    <x:cfRule type="expression" dxfId="153" priority="129">
      <x:formula>AND(OR(AND(ABS(((COLUMN()-$B$83)*$D$83+(ROW()-$C$83)*$E$83))&lt;=2,(-(COLUMN()-$B$83)*$E$83+(ROW()-$C$83)*$D$83)=0),AND(ABS(((COLUMN()-$B$83)*$D$83+(ROW()-$C$83)*$E$83))=2,ABS((-(COLUMN()-$B$83)*$E$83+(ROW()-$C$83)*$D$83))&lt;=1)),NOT(AND(((COLUMN()-$B$83)*$D$83+(ROW()-$C$83)*$E$83)=0,(-(COLUMN()-$B$83)*$E$83+(ROW()-$C$83)*$D$83)=0)))</x:formula>
    </x:cfRule>
    <x:cfRule type="expression" dxfId="154" priority="130">
      <x:formula>AND(OR(AND(ABS(((COLUMN()-$B$84)*$D$84+(ROW()-$C$84)*$E$84))&lt;=2,(-(COLUMN()-$B$84)*$E$84+(ROW()-$C$84)*$D$84)=0),AND(ABS(((COLUMN()-$B$84)*$D$84+(ROW()-$C$84)*$E$84))=2,ABS((-(COLUMN()-$B$84)*$E$84+(ROW()-$C$84)*$D$84))&lt;=1)),NOT(AND(((COLUMN()-$B$84)*$D$84+(ROW()-$C$84)*$E$84)=0,(-(COLUMN()-$B$84)*$E$84+(ROW()-$C$84)*$D$84)=0)))</x:formula>
    </x:cfRule>
    <x:cfRule type="expression" dxfId="155" priority="131">
      <x:formula>AND(OR(AND(ABS(((COLUMN()-$B$85)*$D$85+(ROW()-$C$85)*$E$85))&lt;=2,(-(COLUMN()-$B$85)*$E$85+(ROW()-$C$85)*$D$85)=0),AND(ABS(((COLUMN()-$B$85)*$D$85+(ROW()-$C$85)*$E$85))=2,ABS((-(COLUMN()-$B$85)*$E$85+(ROW()-$C$85)*$D$85))&lt;=1)),NOT(AND(((COLUMN()-$B$85)*$D$85+(ROW()-$C$85)*$E$85)=0,(-(COLUMN()-$B$85)*$E$85+(ROW()-$C$85)*$D$85)=0)))</x:formula>
    </x:cfRule>
    <x:cfRule type="expression" dxfId="156" priority="132">
      <x:formula>AND(OR(AND(ABS(((COLUMN()-$B$86)*$D$86+(ROW()-$C$86)*$E$86))&lt;=2,(-(COLUMN()-$B$86)*$E$86+(ROW()-$C$86)*$D$86)=0),AND(ABS(((COLUMN()-$B$86)*$D$86+(ROW()-$C$86)*$E$86))=2,ABS((-(COLUMN()-$B$86)*$E$86+(ROW()-$C$86)*$D$86))&lt;=1)),NOT(AND(((COLUMN()-$B$86)*$D$86+(ROW()-$C$86)*$E$86)=0,(-(COLUMN()-$B$86)*$E$86+(ROW()-$C$86)*$D$86)=0)))</x:formula>
    </x:cfRule>
    <x:cfRule type="expression" dxfId="157" priority="133">
      <x:formula>AND(ABS(((COLUMN()-$B$81)*$D$81+(ROW()-$C$81)*$E$81))=1,ABS((-(COLUMN()-$B$81)*$E$81+(ROW()-$C$81)*$D$81))=1)</x:formula>
    </x:cfRule>
    <x:cfRule type="expression" dxfId="158" priority="134">
      <x:formula>AND(ABS(((COLUMN()-$B$82)*$D$82+(ROW()-$C$82)*$E$82))=1,ABS((-(COLUMN()-$B$82)*$E$82+(ROW()-$C$82)*$D$82))=1)</x:formula>
    </x:cfRule>
    <x:cfRule type="expression" dxfId="159" priority="135">
      <x:formula>AND(ABS(((COLUMN()-$B$83)*$D$83+(ROW()-$C$83)*$E$83))=1,ABS((-(COLUMN()-$B$83)*$E$83+(ROW()-$C$83)*$D$83))=1)</x:formula>
    </x:cfRule>
    <x:cfRule type="expression" dxfId="160" priority="136">
      <x:formula>AND(ABS(((COLUMN()-$B$84)*$D$84+(ROW()-$C$84)*$E$84))=1,ABS((-(COLUMN()-$B$84)*$E$84+(ROW()-$C$84)*$D$84))=1)</x:formula>
    </x:cfRule>
    <x:cfRule type="expression" dxfId="161" priority="137">
      <x:formula>AND(ABS(((COLUMN()-$B$85)*$D$85+(ROW()-$C$85)*$E$85))=1,ABS((-(COLUMN()-$B$85)*$E$85+(ROW()-$C$85)*$D$85))=1)</x:formula>
    </x:cfRule>
    <x:cfRule type="expression" dxfId="162" priority="138">
      <x:formula>AND(ABS(((COLUMN()-$B$86)*$D$86+(ROW()-$C$86)*$E$86))=1,ABS((-(COLUMN()-$B$86)*$E$86+(ROW()-$C$86)*$D$86))=1)</x:formula>
    </x:cfRule>
    <x:cfRule type="expression" dxfId="163" priority="139">
      <x:formula>AND(COLUMN()=$B$81,ROW()=$C$81)</x:formula>
    </x:cfRule>
    <x:cfRule type="expression" dxfId="164" priority="140">
      <x:formula>AND($F$81="BOOST",COLUMN()=$B$81-3*$D$81,ROW()=$C$81-3*$E$81)</x:formula>
    </x:cfRule>
    <x:cfRule type="expression" dxfId="165" priority="141">
      <x:formula>AND(COLUMN()=$B$82,ROW()=$C$82)</x:formula>
    </x:cfRule>
    <x:cfRule type="expression" dxfId="166" priority="142">
      <x:formula>AND($F$82="BOOST",COLUMN()=$B$82-3*$D$82,ROW()=$C$82-3*$E$82)</x:formula>
    </x:cfRule>
    <x:cfRule type="expression" dxfId="167" priority="143">
      <x:formula>AND(COLUMN()=$B$83,ROW()=$C$83)</x:formula>
    </x:cfRule>
    <x:cfRule type="expression" dxfId="168" priority="144">
      <x:formula>AND($F$83="BOOST",COLUMN()=$B$83-3*$D$83,ROW()=$C$83-3*$E$83)</x:formula>
    </x:cfRule>
    <x:cfRule type="expression" dxfId="169" priority="145">
      <x:formula>AND(COLUMN()=$B$84,ROW()=$C$84)</x:formula>
    </x:cfRule>
    <x:cfRule type="expression" dxfId="170" priority="146">
      <x:formula>AND($F$84="BOOST",COLUMN()=$B$84-3*$D$84,ROW()=$C$84-3*$E$84)</x:formula>
    </x:cfRule>
    <x:cfRule type="expression" dxfId="171" priority="147">
      <x:formula>AND(COLUMN()=$B$85,ROW()=$C$85)</x:formula>
    </x:cfRule>
    <x:cfRule type="expression" dxfId="172" priority="148">
      <x:formula>AND($F$85="BOOST",COLUMN()=$B$85-3*$D$85,ROW()=$C$85-3*$E$85)</x:formula>
    </x:cfRule>
    <x:cfRule type="expression" dxfId="173" priority="149">
      <x:formula>AND(COLUMN()=$B$86,ROW()=$C$86)</x:formula>
    </x:cfRule>
    <x:cfRule type="expression" dxfId="174" priority="150">
      <x:formula>AND($F$86="BOOST",COLUMN()=$B$86-3*$D$86,ROW()=$C$86-3*$E$86)</x:formula>
    </x:cfRule>
  </x:conditionalFormatting>
  <x:dataValidations count="1">
    <x:dataValidation type="whole" operator="between" sqref="DS15">
      <x:formula1>0</x:formula1>
      <x:formula2>600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2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5" hidden="0" customWidth="1"/>
    <x:col min="17" max="17" width="13" hidden="0" customWidth="1"/>
    <x:col min="18" max="18" width="13" hidden="0" customWidth="1"/>
    <x:col min="19" max="19" width="13" hidden="0" customWidth="1"/>
    <x:col min="20" max="20" width="13" hidden="0" customWidth="1"/>
    <x:col min="21" max="21" width="13" hidden="0" customWidth="1"/>
    <x:col min="22" max="22" width="16" hidden="0" customWidth="1"/>
    <x:col min="23" max="23" width="18" hidden="0" customWidth="1"/>
  </x:cols>
  <x:sheetData>
    <x:row r="1" ht="21" customHeight="1">
      <x:c r="A1" s="22" t="str">
        <x:v>01 / LIVE TELEMETRY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  <x:c r="U1" s="22"/>
      <x:c r="V1" s="22"/>
      <x:c r="W1" s="22"/>
    </x:row>
    <x:row r="2" ht="21" customHeight="1">
      <x:c r="A2" s="30" t="str">
        <x:v>实时状态 · Live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  <x:c r="S2" s="30"/>
      <x:c r="T2" s="30"/>
      <x:c r="U2" s="30"/>
      <x:c r="V2" s="30"/>
      <x:c r="W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  <x:c r="Q3" s="30"/>
      <x:c r="R3" s="30"/>
      <x:c r="S3" s="30"/>
      <x:c r="T3" s="30"/>
      <x:c r="U3" s="30"/>
      <x:c r="V3" s="30"/>
      <x:c r="W3" s="30"/>
    </x:row>
    <x:row r="4" ht="21" customHeight="1">
      <x:c r="A4" s="34" t="str">
        <x:v>只读取当前帧；本页的坐标、方向与排名驱动 RaceTrack 的赛车条件格式。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  <x:c r="S4" s="34"/>
      <x:c r="T4" s="34"/>
      <x:c r="U4" s="34"/>
      <x:c r="V4" s="34"/>
      <x:c r="W4" s="34"/>
    </x:row>
    <x:row r="5" ht="30" customHeight="1">
      <x:c r="A5" s="40" t="str">
        <x:v>编号</x:v>
      </x:c>
      <x:c r="B5" s="40" t="str">
        <x:v>车手</x:v>
      </x:c>
      <x:c r="C5" s="40" t="str">
        <x:v>车队</x:v>
      </x:c>
      <x:c r="D5" s="40" t="str">
        <x:v>累计格数</x:v>
      </x:c>
      <x:c r="E5" s="40" t="str">
        <x:v>完成圈数</x:v>
      </x:c>
      <x:c r="F5" s="40" t="str">
        <x:v>当前圈</x:v>
      </x:c>
      <x:c r="G5" s="40" t="str">
        <x:v>完成率</x:v>
      </x:c>
      <x:c r="H5" s="40" t="str">
        <x:v>路径序号</x:v>
      </x:c>
      <x:c r="I5" s="40" t="str">
        <x:v>地图 X</x:v>
      </x:c>
      <x:c r="J5" s="40" t="str">
        <x:v>地图 Y</x:v>
      </x:c>
      <x:c r="K5" s="40" t="str">
        <x:v>dx</x:v>
      </x:c>
      <x:c r="L5" s="40" t="str">
        <x:v>dy</x:v>
      </x:c>
      <x:c r="M5" s="40" t="str">
        <x:v>车道偏移</x:v>
      </x:c>
      <x:c r="N5" s="40" t="str">
        <x:v>渲染列号</x:v>
      </x:c>
      <x:c r="O5" s="40" t="str">
        <x:v>渲染行号</x:v>
      </x:c>
      <x:c r="P5" s="40" t="str">
        <x:v>比赛状态</x:v>
      </x:c>
      <x:c r="Q5" s="40" t="str">
        <x:v>完赛帧</x:v>
      </x:c>
      <x:c r="R5" s="40" t="str">
        <x:v>排序积分</x:v>
      </x:c>
      <x:c r="S5" s="40" t="str">
        <x:v>名次</x:v>
      </x:c>
      <x:c r="T5" s="40" t="str">
        <x:v>落后距离 m</x:v>
      </x:c>
      <x:c r="U5" s="40" t="str">
        <x:v>速度 km/h</x:v>
      </x:c>
      <x:c r="V5" s="40" t="str">
        <x:v>状态说明</x:v>
      </x:c>
      <x:c r="W5" s="40" t="str">
        <x:v>配色</x:v>
      </x:c>
    </x:row>
    <x:row r="6" ht="29" customHeight="1">
      <x:c r="A6" s="49" t="n">
        <x:f>Drivers!A6</x:f>
        <x:v>1</x:v>
      </x:c>
      <x:c r="B6" s="12" t="str">
        <x:f>Drivers!B6</x:f>
        <x:v>赤焰</x:v>
      </x:c>
      <x:c r="C6" s="12" t="str">
        <x:f>Drivers!C6</x:f>
        <x:v>SCARLET</x:v>
      </x:c>
      <x:c r="D6" s="96" t="n">
        <x:f>INDEX(RaceData!$C$6:$C$606,ReadMe!$C$7+1)</x:f>
        <x:v>416.9795733253743</x:v>
      </x:c>
      <x:c r="E6" s="12" t="n">
        <x:f>MIN(ReadMe!$C$8,MAX(0,INT(D6/ReadMe!$C$9)))</x:f>
        <x:v>1</x:v>
      </x:c>
      <x:c r="F6" s="12" t="n">
        <x:f>MIN(ReadMe!$C$8,MAX(1,INT(MAX(0,D6)/ReadMe!$C$9)+1))</x:f>
        <x:v>2</x:v>
      </x:c>
      <x:c r="G6" s="126" t="n">
        <x:f>MAX(0,D6)/ReadMe!$C$10</x:f>
        <x:v>0.4483651326079294</x:v>
      </x:c>
      <x:c r="H6" s="12" t="n">
        <x:f>MOD(INT(D6),ReadMe!$C$9)</x:f>
        <x:v>106</x:v>
      </x:c>
      <x:c r="I6" s="12" t="n">
        <x:f>INDEX(TrackData!$B$6:$B$315,H6+1)</x:f>
        <x:v>41</x:v>
      </x:c>
      <x:c r="J6" s="12" t="n">
        <x:f>INDEX(TrackData!$C$6:$C$315,H6+1)</x:f>
        <x:v>12</x:v>
      </x:c>
      <x:c r="K6" s="12" t="n">
        <x:f>IF(P6="FINISHED",1,INDEX(TrackData!$D$6:$D$315,H6+1))</x:f>
        <x:v>0</x:v>
      </x:c>
      <x:c r="L6" s="12" t="n">
        <x:f>IF(P6="FINISHED",0,INDEX(TrackData!$E$6:$E$315,H6+1))</x:f>
        <x:v>1</x:v>
      </x:c>
      <x:c r="M6" s="12" t="n">
        <x:f>Drivers!O6</x:f>
        <x:v>-1</x:v>
      </x:c>
      <x:c r="N6" s="12" t="n">
        <x:f>IF(P6="FINISHED",ReadMe!$C$17+47+(A6-1)*8,I6-L6*M6+ReadMe!$C$17-1)</x:f>
        <x:v>43</x:v>
      </x:c>
      <x:c r="O6" s="12" t="n">
        <x:f>IF(P6="FINISHED",ReadMe!$C$18+31,J6+K6*M6+ReadMe!$C$18-1)</x:f>
        <x:v>21</x:v>
      </x:c>
      <x:c r="P6" s="12" t="str">
        <x:f>IF(D6&gt;=ReadMe!$C$10,"FINISHED",IF(ReadMe!$C$7=0,"GRID",IF(AND(ReadMe!$C$7&gt;=Drivers!$L$6,ReadMe!$C$7&lt;Drivers!$L$6+Drivers!$M$6),"PIT",IF(AND(ReadMe!$C$7&gt;=Drivers!$I$6,ReadMe!$C$7&lt;Drivers!$I$6+Drivers!$J$6),"BOOST","RACING"))))</x:f>
        <x:v>RACING</x:v>
      </x:c>
      <x:c r="Q6" s="12" t="n">
        <x:f>Drivers!Q6</x:f>
        <x:v>412</x:v>
      </x:c>
      <x:c r="R6" s="128" t="n">
        <x:f>D6+IF(P6="FINISHED",(ReadMe!$C$6-Q6)/(ReadMe!$C$6+1),0)</x:f>
        <x:v>416.9795733253743</x:v>
      </x:c>
      <x:c r="S6" s="12" t="n">
        <x:f>RANK(R6,$R$6:$R$11,0)+COUNTIF($R$6:R6,R6)-1</x:f>
        <x:v>1</x:v>
      </x:c>
      <x:c r="T6" s="130" t="n">
        <x:f>(MAX($D$6:$D$11)-D6)*ReadMe!$C$11</x:f>
        <x:v>0</x:v>
      </x:c>
      <x:c r="U6" s="130" t="n">
        <x:f>IF(P6="FINISHED",0,INDEX(RaceData!$I$6:$I$606,ReadMe!$C$7+1)*ReadMe!$C$11/ReadMe!$C$12*3.6)</x:f>
        <x:v>133.99568276403096</x:v>
      </x:c>
      <x:c r="V6" s="12" t="str">
        <x:f>IF(P6="FINISHED","已冲线",IF(P6="GRID","待发车",IF(P6="PIT","进站减速",IF(P6="BOOST","氮气加速","竞速中"))))</x:f>
        <x:v>竞速中</x:v>
      </x:c>
      <x:c r="W6" s="12" t="str">
        <x:f>"HEX #"&amp;Drivers!D6</x:f>
        <x:v>HEX #E63946</x:v>
      </x:c>
    </x:row>
    <x:row r="7" ht="29" customHeight="1">
      <x:c r="A7" s="55" t="n">
        <x:f>Drivers!A7</x:f>
        <x:v>2</x:v>
      </x:c>
      <x:c r="B7" s="12" t="str">
        <x:f>Drivers!B7</x:f>
        <x:v>蓝霆</x:v>
      </x:c>
      <x:c r="C7" s="12" t="str">
        <x:f>Drivers!C7</x:f>
        <x:v>COBALT</x:v>
      </x:c>
      <x:c r="D7" s="96" t="n">
        <x:f>INDEX(RaceData!$D$6:$D$606,ReadMe!$C$7+1)</x:f>
        <x:v>407.9481286192034</x:v>
      </x:c>
      <x:c r="E7" s="12" t="n">
        <x:f>MIN(ReadMe!$C$8,MAX(0,INT(D7/ReadMe!$C$9)))</x:f>
        <x:v>1</x:v>
      </x:c>
      <x:c r="F7" s="12" t="n">
        <x:f>MIN(ReadMe!$C$8,MAX(1,INT(MAX(0,D7)/ReadMe!$C$9)+1))</x:f>
        <x:v>2</x:v>
      </x:c>
      <x:c r="G7" s="126" t="n">
        <x:f>MAX(0,D7)/ReadMe!$C$10</x:f>
        <x:v>0.4386539017410789</x:v>
      </x:c>
      <x:c r="H7" s="12" t="n">
        <x:f>MOD(INT(D7),ReadMe!$C$9)</x:f>
        <x:v>97</x:v>
      </x:c>
      <x:c r="I7" s="12" t="n">
        <x:f>INDEX(TrackData!$B$6:$B$315,H7+1)</x:f>
        <x:v>38</x:v>
      </x:c>
      <x:c r="J7" s="12" t="n">
        <x:f>INDEX(TrackData!$C$6:$C$315,H7+1)</x:f>
        <x:v>6</x:v>
      </x:c>
      <x:c r="K7" s="12" t="n">
        <x:f>IF(P7="FINISHED",1,INDEX(TrackData!$D$6:$D$315,H7+1))</x:f>
        <x:v>1</x:v>
      </x:c>
      <x:c r="L7" s="12" t="n">
        <x:f>IF(P7="FINISHED",0,INDEX(TrackData!$E$6:$E$315,H7+1))</x:f>
        <x:v>0</x:v>
      </x:c>
      <x:c r="M7" s="12" t="n">
        <x:f>Drivers!O7</x:f>
        <x:v>1</x:v>
      </x:c>
      <x:c r="N7" s="12" t="n">
        <x:f>IF(P7="FINISHED",ReadMe!$C$17+47+(A7-1)*8,I7-L7*M7+ReadMe!$C$17-1)</x:f>
        <x:v>39</x:v>
      </x:c>
      <x:c r="O7" s="12" t="n">
        <x:f>IF(P7="FINISHED",ReadMe!$C$18+31,J7+K7*M7+ReadMe!$C$18-1)</x:f>
        <x:v>16</x:v>
      </x:c>
      <x:c r="P7" s="12" t="str">
        <x:f>IF(D7&gt;=ReadMe!$C$10,"FINISHED",IF(ReadMe!$C$7=0,"GRID",IF(AND(ReadMe!$C$7&gt;=Drivers!$L$7,ReadMe!$C$7&lt;Drivers!$L$7+Drivers!$M$7),"PIT",IF(AND(ReadMe!$C$7&gt;=Drivers!$I$7,ReadMe!$C$7&lt;Drivers!$I$7+Drivers!$J$7),"BOOST","RACING"))))</x:f>
        <x:v>RACING</x:v>
      </x:c>
      <x:c r="Q7" s="12" t="n">
        <x:f>Drivers!Q7</x:f>
        <x:v>423</x:v>
      </x:c>
      <x:c r="R7" s="128" t="n">
        <x:f>D7+IF(P7="FINISHED",(ReadMe!$C$6-Q7)/(ReadMe!$C$6+1),0)</x:f>
        <x:v>407.9481286192034</x:v>
      </x:c>
      <x:c r="S7" s="12" t="n">
        <x:f>RANK(R7,$R$6:$R$11,0)+COUNTIF($R$6:R7,R7)-1</x:f>
        <x:v>2</x:v>
      </x:c>
      <x:c r="T7" s="130" t="n">
        <x:f>(MAX($D$6:$D$11)-D7)*ReadMe!$C$11</x:f>
        <x:v>45.15722353085465</x:v>
      </x:c>
      <x:c r="U7" s="130" t="n">
        <x:f>IF(P7="FINISHED",0,INDEX(RaceData!$J$6:$J$606,ReadMe!$C$7+1)*ReadMe!$C$11/ReadMe!$C$12*3.6)</x:f>
        <x:v>118.53310977193604</x:v>
      </x:c>
      <x:c r="V7" s="12" t="str">
        <x:f>IF(P7="FINISHED","已冲线",IF(P7="GRID","待发车",IF(P7="PIT","进站减速",IF(P7="BOOST","氮气加速","竞速中"))))</x:f>
        <x:v>竞速中</x:v>
      </x:c>
      <x:c r="W7" s="12" t="str">
        <x:f>"HEX #"&amp;Drivers!D7</x:f>
        <x:v>HEX #267DFF</x:v>
      </x:c>
    </x:row>
    <x:row r="8" ht="29" customHeight="1">
      <x:c r="A8" s="61" t="n">
        <x:f>Drivers!A8</x:f>
        <x:v>3</x:v>
      </x:c>
      <x:c r="B8" s="12" t="str">
        <x:f>Drivers!B8</x:f>
        <x:v>金隼</x:v>
      </x:c>
      <x:c r="C8" s="12" t="str">
        <x:f>Drivers!C8</x:f>
        <x:v>GOLD</x:v>
      </x:c>
      <x:c r="D8" s="96" t="n">
        <x:f>INDEX(RaceData!$E$6:$E$606,ReadMe!$C$7+1)</x:f>
        <x:v>392.612190696759</x:v>
      </x:c>
      <x:c r="E8" s="12" t="n">
        <x:f>MIN(ReadMe!$C$8,MAX(0,INT(D8/ReadMe!$C$9)))</x:f>
        <x:v>1</x:v>
      </x:c>
      <x:c r="F8" s="12" t="n">
        <x:f>MIN(ReadMe!$C$8,MAX(1,INT(MAX(0,D8)/ReadMe!$C$9)+1))</x:f>
        <x:v>2</x:v>
      </x:c>
      <x:c r="G8" s="126" t="n">
        <x:f>MAX(0,D8)/ReadMe!$C$10</x:f>
        <x:v>0.42216364591049355</x:v>
      </x:c>
      <x:c r="H8" s="12" t="n">
        <x:f>MOD(INT(D8),ReadMe!$C$9)</x:f>
        <x:v>82</x:v>
      </x:c>
      <x:c r="I8" s="12" t="n">
        <x:f>INDEX(TrackData!$B$6:$B$315,H8+1)</x:f>
        <x:v>23</x:v>
      </x:c>
      <x:c r="J8" s="12" t="n">
        <x:f>INDEX(TrackData!$C$6:$C$315,H8+1)</x:f>
        <x:v>6</x:v>
      </x:c>
      <x:c r="K8" s="12" t="n">
        <x:f>IF(P8="FINISHED",1,INDEX(TrackData!$D$6:$D$315,H8+1))</x:f>
        <x:v>1</x:v>
      </x:c>
      <x:c r="L8" s="12" t="n">
        <x:f>IF(P8="FINISHED",0,INDEX(TrackData!$E$6:$E$315,H8+1))</x:f>
        <x:v>0</x:v>
      </x:c>
      <x:c r="M8" s="12" t="n">
        <x:f>Drivers!O8</x:f>
        <x:v>-1</x:v>
      </x:c>
      <x:c r="N8" s="12" t="n">
        <x:f>IF(P8="FINISHED",ReadMe!$C$17+47+(A8-1)*8,I8-L8*M8+ReadMe!$C$17-1)</x:f>
        <x:v>24</x:v>
      </x:c>
      <x:c r="O8" s="12" t="n">
        <x:f>IF(P8="FINISHED",ReadMe!$C$18+31,J8+K8*M8+ReadMe!$C$18-1)</x:f>
        <x:v>14</x:v>
      </x:c>
      <x:c r="P8" s="12" t="str">
        <x:f>IF(D8&gt;=ReadMe!$C$10,"FINISHED",IF(ReadMe!$C$7=0,"GRID",IF(AND(ReadMe!$C$7&gt;=Drivers!$L$8,ReadMe!$C$7&lt;Drivers!$L$8+Drivers!$M$8),"PIT",IF(AND(ReadMe!$C$7&gt;=Drivers!$I$8,ReadMe!$C$7&lt;Drivers!$I$8+Drivers!$J$8),"BOOST","RACING"))))</x:f>
        <x:v>RACING</x:v>
      </x:c>
      <x:c r="Q8" s="12" t="n">
        <x:f>Drivers!Q8</x:f>
        <x:v>433</x:v>
      </x:c>
      <x:c r="R8" s="128" t="n">
        <x:f>D8+IF(P8="FINISHED",(ReadMe!$C$6-Q8)/(ReadMe!$C$6+1),0)</x:f>
        <x:v>392.612190696759</x:v>
      </x:c>
      <x:c r="S8" s="12" t="n">
        <x:f>RANK(R8,$R$6:$R$11,0)+COUNTIF($R$6:R8,R8)-1</x:f>
        <x:v>4</x:v>
      </x:c>
      <x:c r="T8" s="130" t="n">
        <x:f>(MAX($D$6:$D$11)-D8)*ReadMe!$C$11</x:f>
        <x:v>121.83691314307652</x:v>
      </x:c>
      <x:c r="U8" s="130" t="n">
        <x:f>IF(P8="FINISHED",0,INDEX(RaceData!$K$6:$K$606,ReadMe!$C$7+1)*ReadMe!$C$11/ReadMe!$C$12*3.6)</x:f>
        <x:v>105.24109911965145</x:v>
      </x:c>
      <x:c r="V8" s="12" t="str">
        <x:f>IF(P8="FINISHED","已冲线",IF(P8="GRID","待发车",IF(P8="PIT","进站减速",IF(P8="BOOST","氮气加速","竞速中"))))</x:f>
        <x:v>竞速中</x:v>
      </x:c>
      <x:c r="W8" s="12" t="str">
        <x:f>"HEX #"&amp;Drivers!D8</x:f>
        <x:v>HEX #F5CE32</x:v>
      </x:c>
    </x:row>
    <x:row r="9" ht="29" customHeight="1">
      <x:c r="A9" s="67" t="n">
        <x:f>Drivers!A9</x:f>
        <x:v>4</x:v>
      </x:c>
      <x:c r="B9" s="12" t="str">
        <x:f>Drivers!B9</x:f>
        <x:v>紫电</x:v>
      </x:c>
      <x:c r="C9" s="12" t="str">
        <x:f>Drivers!C9</x:f>
        <x:v>VIOLET</x:v>
      </x:c>
      <x:c r="D9" s="96" t="n">
        <x:f>INDEX(RaceData!$F$6:$F$606,ReadMe!$C$7+1)</x:f>
        <x:v>396.15802920899176</x:v>
      </x:c>
      <x:c r="E9" s="12" t="n">
        <x:f>MIN(ReadMe!$C$8,MAX(0,INT(D9/ReadMe!$C$9)))</x:f>
        <x:v>1</x:v>
      </x:c>
      <x:c r="F9" s="12" t="n">
        <x:f>MIN(ReadMe!$C$8,MAX(1,INT(MAX(0,D9)/ReadMe!$C$9)+1))</x:f>
        <x:v>2</x:v>
      </x:c>
      <x:c r="G9" s="126" t="n">
        <x:f>MAX(0,D9)/ReadMe!$C$10</x:f>
        <x:v>0.4259763754935395</x:v>
      </x:c>
      <x:c r="H9" s="12" t="n">
        <x:f>MOD(INT(D9),ReadMe!$C$9)</x:f>
        <x:v>86</x:v>
      </x:c>
      <x:c r="I9" s="12" t="n">
        <x:f>INDEX(TrackData!$B$6:$B$315,H9+1)</x:f>
        <x:v>27</x:v>
      </x:c>
      <x:c r="J9" s="12" t="n">
        <x:f>INDEX(TrackData!$C$6:$C$315,H9+1)</x:f>
        <x:v>6</x:v>
      </x:c>
      <x:c r="K9" s="12" t="n">
        <x:f>IF(P9="FINISHED",1,INDEX(TrackData!$D$6:$D$315,H9+1))</x:f>
        <x:v>1</x:v>
      </x:c>
      <x:c r="L9" s="12" t="n">
        <x:f>IF(P9="FINISHED",0,INDEX(TrackData!$E$6:$E$315,H9+1))</x:f>
        <x:v>0</x:v>
      </x:c>
      <x:c r="M9" s="12" t="n">
        <x:f>Drivers!O9</x:f>
        <x:v>1</x:v>
      </x:c>
      <x:c r="N9" s="12" t="n">
        <x:f>IF(P9="FINISHED",ReadMe!$C$17+47+(A9-1)*8,I9-L9*M9+ReadMe!$C$17-1)</x:f>
        <x:v>28</x:v>
      </x:c>
      <x:c r="O9" s="12" t="n">
        <x:f>IF(P9="FINISHED",ReadMe!$C$18+31,J9+K9*M9+ReadMe!$C$18-1)</x:f>
        <x:v>16</x:v>
      </x:c>
      <x:c r="P9" s="12" t="str">
        <x:f>IF(D9&gt;=ReadMe!$C$10,"FINISHED",IF(ReadMe!$C$7=0,"GRID",IF(AND(ReadMe!$C$7&gt;=Drivers!$L$9,ReadMe!$C$7&lt;Drivers!$L$9+Drivers!$M$9),"PIT",IF(AND(ReadMe!$C$7&gt;=Drivers!$I$9,ReadMe!$C$7&lt;Drivers!$I$9+Drivers!$J$9),"BOOST","RACING"))))</x:f>
        <x:v>BOOST</x:v>
      </x:c>
      <x:c r="Q9" s="12" t="n">
        <x:f>Drivers!Q9</x:f>
        <x:v>420</x:v>
      </x:c>
      <x:c r="R9" s="128" t="n">
        <x:f>D9+IF(P9="FINISHED",(ReadMe!$C$6-Q9)/(ReadMe!$C$6+1),0)</x:f>
        <x:v>396.15802920899176</x:v>
      </x:c>
      <x:c r="S9" s="12" t="n">
        <x:f>RANK(R9,$R$6:$R$11,0)+COUNTIF($R$6:R9,R9)-1</x:f>
        <x:v>3</x:v>
      </x:c>
      <x:c r="T9" s="130" t="n">
        <x:f>(MAX($D$6:$D$11)-D9)*ReadMe!$C$11</x:f>
        <x:v>104.1077205819127</x:v>
      </x:c>
      <x:c r="U9" s="130" t="n">
        <x:f>IF(P9="FINISHED",0,INDEX(RaceData!$L$6:$L$606,ReadMe!$C$7+1)*ReadMe!$C$11/ReadMe!$C$12*3.6)</x:f>
        <x:v>162.9646933001325</x:v>
      </x:c>
      <x:c r="V9" s="12" t="str">
        <x:f>IF(P9="FINISHED","已冲线",IF(P9="GRID","待发车",IF(P9="PIT","进站减速",IF(P9="BOOST","氮气加速","竞速中"))))</x:f>
        <x:v>氮气加速</x:v>
      </x:c>
      <x:c r="W9" s="12" t="str">
        <x:f>"HEX #"&amp;Drivers!D9</x:f>
        <x:v>HEX #9859EB</x:v>
      </x:c>
    </x:row>
    <x:row r="10" ht="29" customHeight="1">
      <x:c r="A10" s="73" t="n">
        <x:f>Drivers!A10</x:f>
        <x:v>5</x:v>
      </x:c>
      <x:c r="B10" s="12" t="str">
        <x:f>Drivers!B10</x:f>
        <x:v>橙锋</x:v>
      </x:c>
      <x:c r="C10" s="12" t="str">
        <x:f>Drivers!C10</x:f>
        <x:v>EMBER</x:v>
      </x:c>
      <x:c r="D10" s="96" t="n">
        <x:f>INDEX(RaceData!$G$6:$G$606,ReadMe!$C$7+1)</x:f>
        <x:v>357.7654037774244</x:v>
      </x:c>
      <x:c r="E10" s="12" t="n">
        <x:f>MIN(ReadMe!$C$8,MAX(0,INT(D10/ReadMe!$C$9)))</x:f>
        <x:v>1</x:v>
      </x:c>
      <x:c r="F10" s="12" t="n">
        <x:f>MIN(ReadMe!$C$8,MAX(1,INT(MAX(0,D10)/ReadMe!$C$9)+1))</x:f>
        <x:v>2</x:v>
      </x:c>
      <x:c r="G10" s="126" t="n">
        <x:f>MAX(0,D10)/ReadMe!$C$10</x:f>
        <x:v>0.38469398255637033</x:v>
      </x:c>
      <x:c r="H10" s="12" t="n">
        <x:f>MOD(INT(D10),ReadMe!$C$9)</x:f>
        <x:v>47</x:v>
      </x:c>
      <x:c r="I10" s="12" t="n">
        <x:f>INDEX(TrackData!$B$6:$B$315,H10+1)</x:f>
        <x:v>11</x:v>
      </x:c>
      <x:c r="J10" s="12" t="n">
        <x:f>INDEX(TrackData!$C$6:$C$315,H10+1)</x:f>
        <x:v>29</x:v>
      </x:c>
      <x:c r="K10" s="12" t="n">
        <x:f>IF(P10="FINISHED",1,INDEX(TrackData!$D$6:$D$315,H10+1))</x:f>
        <x:v>1</x:v>
      </x:c>
      <x:c r="L10" s="12" t="n">
        <x:f>IF(P10="FINISHED",0,INDEX(TrackData!$E$6:$E$315,H10+1))</x:f>
        <x:v>0</x:v>
      </x:c>
      <x:c r="M10" s="12" t="n">
        <x:f>Drivers!O10</x:f>
        <x:v>-1</x:v>
      </x:c>
      <x:c r="N10" s="12" t="n">
        <x:f>IF(P10="FINISHED",ReadMe!$C$17+47+(A10-1)*8,I10-L10*M10+ReadMe!$C$17-1)</x:f>
        <x:v>12</x:v>
      </x:c>
      <x:c r="O10" s="12" t="n">
        <x:f>IF(P10="FINISHED",ReadMe!$C$18+31,J10+K10*M10+ReadMe!$C$18-1)</x:f>
        <x:v>37</x:v>
      </x:c>
      <x:c r="P10" s="12" t="str">
        <x:f>IF(D10&gt;=ReadMe!$C$10,"FINISHED",IF(ReadMe!$C$7=0,"GRID",IF(AND(ReadMe!$C$7&gt;=Drivers!$L$10,ReadMe!$C$7&lt;Drivers!$L$10+Drivers!$M$10),"PIT",IF(AND(ReadMe!$C$7&gt;=Drivers!$I$10,ReadMe!$C$7&lt;Drivers!$I$10+Drivers!$J$10),"BOOST","RACING"))))</x:f>
        <x:v>PIT</x:v>
      </x:c>
      <x:c r="Q10" s="12" t="n">
        <x:f>Drivers!Q10</x:f>
        <x:v>441</x:v>
      </x:c>
      <x:c r="R10" s="128" t="n">
        <x:f>D10+IF(P10="FINISHED",(ReadMe!$C$6-Q10)/(ReadMe!$C$6+1),0)</x:f>
        <x:v>357.7654037774244</x:v>
      </x:c>
      <x:c r="S10" s="12" t="n">
        <x:f>RANK(R10,$R$6:$R$11,0)+COUNTIF($R$6:R10,R10)-1</x:f>
        <x:v>6</x:v>
      </x:c>
      <x:c r="T10" s="130" t="n">
        <x:f>(MAX($D$6:$D$11)-D10)*ReadMe!$C$11</x:f>
        <x:v>296.07084773974947</x:v>
      </x:c>
      <x:c r="U10" s="130" t="n">
        <x:f>IF(P10="FINISHED",0,INDEX(RaceData!$M$6:$M$606,ReadMe!$C$7+1)*ReadMe!$C$11/ReadMe!$C$12*3.6)</x:f>
        <x:v>17.337594332768155</x:v>
      </x:c>
      <x:c r="V10" s="12" t="str">
        <x:f>IF(P10="FINISHED","已冲线",IF(P10="GRID","待发车",IF(P10="PIT","进站减速",IF(P10="BOOST","氮气加速","竞速中"))))</x:f>
        <x:v>进站减速</x:v>
      </x:c>
      <x:c r="W10" s="12" t="str">
        <x:f>"HEX #"&amp;Drivers!D10</x:f>
        <x:v>HEX #FF7B2F</x:v>
      </x:c>
    </x:row>
    <x:row r="11" ht="29" customHeight="1">
      <x:c r="A11" s="79" t="n">
        <x:f>Drivers!A11</x:f>
        <x:v>6</x:v>
      </x:c>
      <x:c r="B11" s="12" t="str">
        <x:f>Drivers!B11</x:f>
        <x:v>青岚</x:v>
      </x:c>
      <x:c r="C11" s="12" t="str">
        <x:f>Drivers!C11</x:f>
        <x:v>JADE</x:v>
      </x:c>
      <x:c r="D11" s="96" t="n">
        <x:f>INDEX(RaceData!$H$6:$H$606,ReadMe!$C$7+1)</x:f>
        <x:v>374.6004215001302</x:v>
      </x:c>
      <x:c r="E11" s="12" t="n">
        <x:f>MIN(ReadMe!$C$8,MAX(0,INT(D11/ReadMe!$C$9)))</x:f>
        <x:v>1</x:v>
      </x:c>
      <x:c r="F11" s="12" t="n">
        <x:f>MIN(ReadMe!$C$8,MAX(1,INT(MAX(0,D11)/ReadMe!$C$9)+1))</x:f>
        <x:v>2</x:v>
      </x:c>
      <x:c r="G11" s="126" t="n">
        <x:f>MAX(0,D11)/ReadMe!$C$10</x:f>
        <x:v>0.40279615215067766</x:v>
      </x:c>
      <x:c r="H11" s="12" t="n">
        <x:f>MOD(INT(D11),ReadMe!$C$9)</x:f>
        <x:v>64</x:v>
      </x:c>
      <x:c r="I11" s="12" t="n">
        <x:f>INDEX(TrackData!$B$6:$B$315,H11+1)</x:f>
        <x:v>21</x:v>
      </x:c>
      <x:c r="J11" s="12" t="n">
        <x:f>INDEX(TrackData!$C$6:$C$315,H11+1)</x:f>
        <x:v>22</x:v>
      </x:c>
      <x:c r="K11" s="12" t="n">
        <x:f>IF(P11="FINISHED",1,INDEX(TrackData!$D$6:$D$315,H11+1))</x:f>
        <x:v>0</x:v>
      </x:c>
      <x:c r="L11" s="12" t="n">
        <x:f>IF(P11="FINISHED",0,INDEX(TrackData!$E$6:$E$315,H11+1))</x:f>
        <x:v>-1</x:v>
      </x:c>
      <x:c r="M11" s="12" t="n">
        <x:f>Drivers!O11</x:f>
        <x:v>1</x:v>
      </x:c>
      <x:c r="N11" s="12" t="n">
        <x:f>IF(P11="FINISHED",ReadMe!$C$17+47+(A11-1)*8,I11-L11*M11+ReadMe!$C$17-1)</x:f>
        <x:v>23</x:v>
      </x:c>
      <x:c r="O11" s="12" t="n">
        <x:f>IF(P11="FINISHED",ReadMe!$C$18+31,J11+K11*M11+ReadMe!$C$18-1)</x:f>
        <x:v>31</x:v>
      </x:c>
      <x:c r="P11" s="12" t="str">
        <x:f>IF(D11&gt;=ReadMe!$C$10,"FINISHED",IF(ReadMe!$C$7=0,"GRID",IF(AND(ReadMe!$C$7&gt;=Drivers!$L$11,ReadMe!$C$7&lt;Drivers!$L$11+Drivers!$M$11),"PIT",IF(AND(ReadMe!$C$7&gt;=Drivers!$I$11,ReadMe!$C$7&lt;Drivers!$I$11+Drivers!$J$11),"BOOST","RACING"))))</x:f>
        <x:v>RACING</x:v>
      </x:c>
      <x:c r="Q11" s="12" t="n">
        <x:f>Drivers!Q11</x:f>
        <x:v>426</x:v>
      </x:c>
      <x:c r="R11" s="128" t="n">
        <x:f>D11+IF(P11="FINISHED",(ReadMe!$C$6-Q11)/(ReadMe!$C$6+1),0)</x:f>
        <x:v>374.6004215001302</x:v>
      </x:c>
      <x:c r="S11" s="12" t="n">
        <x:f>RANK(R11,$R$6:$R$11,0)+COUNTIF($R$6:R11,R11)-1</x:f>
        <x:v>5</x:v>
      </x:c>
      <x:c r="T11" s="130" t="n">
        <x:f>(MAX($D$6:$D$11)-D11)*ReadMe!$C$11</x:f>
        <x:v>211.89575912622047</x:v>
      </x:c>
      <x:c r="U11" s="130" t="n">
        <x:f>IF(P11="FINISHED",0,INDEX(RaceData!$N$6:$N$606,ReadMe!$C$7+1)*ReadMe!$C$11/ReadMe!$C$12*3.6)</x:f>
        <x:v>138.43872311127427</x:v>
      </x:c>
      <x:c r="V11" s="12" t="str">
        <x:f>IF(P11="FINISHED","已冲线",IF(P11="GRID","待发车",IF(P11="PIT","进站减速",IF(P11="BOOST","氮气加速","竞速中"))))</x:f>
        <x:v>竞速中</x:v>
      </x:c>
      <x:c r="W11" s="12" t="str">
        <x:f>"HEX #"&amp;Drivers!D11</x:f>
        <x:v>HEX #16BFA6</x:v>
      </x:c>
    </x:row>
    <x:row r="12" ht="21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  <x:c r="S12" s="12"/>
      <x:c r="T12" s="12"/>
      <x:c r="U12" s="12"/>
      <x:c r="V12" s="12"/>
      <x:c r="W12" s="12"/>
    </x:row>
    <x:row r="13" ht="21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  <x:c r="S13" s="12"/>
      <x:c r="T13" s="12"/>
      <x:c r="U13" s="12"/>
      <x:c r="V13" s="12"/>
      <x:c r="W13" s="12"/>
    </x:row>
    <x:row r="14" ht="21" customHeight="1">
      <x:c r="A14" s="138" t="str">
        <x:v>数据流：Drivers → RaceData → Live → RaceTrack</x:v>
      </x:c>
      <x:c r="B14" s="138"/>
      <x:c r="C14" s="138"/>
      <x:c r="D14" s="138"/>
      <x:c r="E14" s="138"/>
      <x:c r="F14" s="138"/>
      <x:c r="G14" s="138"/>
      <x:c r="H14" s="138"/>
      <x:c r="I14" s="12"/>
      <x:c r="J14" s="12"/>
      <x:c r="K14" s="12"/>
      <x:c r="L14" s="12"/>
      <x:c r="M14" s="12"/>
      <x:c r="N14" s="12"/>
      <x:c r="O14" s="12"/>
      <x:c r="P14" s="12"/>
      <x:c r="Q14" s="12"/>
      <x:c r="R14" s="12"/>
      <x:c r="S14" s="12"/>
      <x:c r="T14" s="12"/>
      <x:c r="U14" s="12"/>
      <x:c r="V14" s="12"/>
      <x:c r="W14" s="12"/>
    </x:row>
    <x:row r="15" ht="21" customHeight="1">
      <x:c r="A15" s="138"/>
      <x:c r="B15" s="138"/>
      <x:c r="C15" s="138"/>
      <x:c r="D15" s="138"/>
      <x:c r="E15" s="138"/>
      <x:c r="F15" s="138"/>
      <x:c r="G15" s="138"/>
      <x:c r="H15" s="138"/>
      <x:c r="I15" s="12"/>
      <x:c r="J15" s="12"/>
      <x:c r="K15" s="12"/>
      <x:c r="L15" s="12"/>
      <x:c r="M15" s="12"/>
      <x:c r="N15" s="12"/>
      <x:c r="O15" s="12"/>
      <x:c r="P15" s="12"/>
      <x:c r="Q15" s="12"/>
      <x:c r="R15" s="12"/>
      <x:c r="S15" s="12"/>
      <x:c r="T15" s="12"/>
      <x:c r="U15" s="12"/>
      <x:c r="V15" s="12"/>
      <x:c r="W15" s="12"/>
    </x:row>
    <x:row r="16" ht="21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  <x:c r="S16" s="12"/>
      <x:c r="T16" s="12"/>
      <x:c r="U16" s="12"/>
      <x:c r="V16" s="12"/>
      <x:c r="W16" s="12"/>
    </x:row>
    <x:row r="17" ht="21" customHeight="1">
      <x:c r="A17" s="142" t="str">
        <x:v>排名先比较累计赛程；都已冲线时，按实际完赛帧排序。落后距离是累计距离差，不是圈内坐标差。</x:v>
      </x:c>
      <x:c r="B17" s="142"/>
      <x:c r="C17" s="142"/>
      <x:c r="D17" s="142"/>
      <x:c r="E17" s="142"/>
      <x:c r="F17" s="142"/>
      <x:c r="G17" s="142"/>
      <x:c r="H17" s="142"/>
      <x:c r="I17" s="12"/>
      <x:c r="J17" s="12"/>
      <x:c r="K17" s="12"/>
      <x:c r="L17" s="12"/>
      <x:c r="M17" s="12"/>
      <x:c r="N17" s="12"/>
      <x:c r="O17" s="12"/>
      <x:c r="P17" s="12"/>
      <x:c r="Q17" s="12"/>
      <x:c r="R17" s="12"/>
      <x:c r="S17" s="12"/>
      <x:c r="T17" s="12"/>
      <x:c r="U17" s="12"/>
      <x:c r="V17" s="12"/>
      <x:c r="W17" s="12"/>
    </x:row>
    <x:row r="18" ht="21" customHeight="1">
      <x:c r="A18" s="142"/>
      <x:c r="B18" s="142"/>
      <x:c r="C18" s="142"/>
      <x:c r="D18" s="142"/>
      <x:c r="E18" s="142"/>
      <x:c r="F18" s="142"/>
      <x:c r="G18" s="142"/>
      <x:c r="H18" s="142"/>
      <x:c r="I18" s="12"/>
      <x:c r="J18" s="12"/>
      <x:c r="K18" s="12"/>
      <x:c r="L18" s="12"/>
      <x:c r="M18" s="12"/>
      <x:c r="N18" s="12"/>
      <x:c r="O18" s="12"/>
      <x:c r="P18" s="12"/>
      <x:c r="Q18" s="12"/>
      <x:c r="R18" s="12"/>
      <x:c r="S18" s="12"/>
      <x:c r="T18" s="12"/>
      <x:c r="U18" s="12"/>
      <x:c r="V18" s="12"/>
      <x:c r="W18" s="12"/>
    </x:row>
    <x:row r="19" ht="21" customHeight="1">
      <x:c r="A19" s="142"/>
      <x:c r="B19" s="142"/>
      <x:c r="C19" s="142"/>
      <x:c r="D19" s="142"/>
      <x:c r="E19" s="142"/>
      <x:c r="F19" s="142"/>
      <x:c r="G19" s="142"/>
      <x:c r="H19" s="14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  <x:c r="S19" s="12"/>
      <x:c r="T19" s="12"/>
      <x:c r="U19" s="12"/>
      <x:c r="V19" s="12"/>
      <x:c r="W19" s="12"/>
    </x:row>
    <x:row r="20" ht="21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  <x:c r="S20" s="12"/>
      <x:c r="T20" s="12"/>
      <x:c r="U20" s="12"/>
      <x:c r="V20" s="12"/>
      <x:c r="W20" s="12"/>
    </x:row>
    <x:row r="21" ht="21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  <x:c r="S21" s="12"/>
      <x:c r="T21" s="12"/>
      <x:c r="U21" s="12"/>
      <x:c r="V21" s="12"/>
      <x:c r="W21" s="12"/>
    </x:row>
    <x:row r="22" ht="21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  <x:c r="S22" s="12"/>
      <x:c r="T22" s="12"/>
      <x:c r="U22" s="12"/>
      <x:c r="V22" s="12"/>
      <x:c r="W22" s="12"/>
    </x:row>
    <x:row r="23" ht="21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  <x:c r="S23" s="12"/>
      <x:c r="T23" s="12"/>
      <x:c r="U23" s="12"/>
      <x:c r="V23" s="12"/>
      <x:c r="W23" s="12"/>
    </x:row>
    <x:row r="24" ht="21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  <x:c r="S24" s="12"/>
      <x:c r="T24" s="12"/>
      <x:c r="U24" s="12"/>
      <x:c r="V24" s="12"/>
      <x:c r="W24" s="12"/>
    </x:row>
  </x:sheetData>
  <x:mergeCells>
    <x:mergeCell ref="A1:W1"/>
    <x:mergeCell ref="A2:W3"/>
    <x:mergeCell ref="A4:W4"/>
    <x:mergeCell ref="A14:H15"/>
    <x:mergeCell ref="A17:H19"/>
  </x:mergeCells>
  <x:conditionalFormatting sqref="G6:G11">
    <x:cfRule type="dataBar" priority="1">
      <x:dataBar>
        <x:cfvo type="min"/>
        <x:cfvo type="max"/>
        <x:color rgb="FF22AC86"/>
      </x:dataBar>
      <x:extLst>
        <x:ext xmlns:x14="http://schemas.microsoft.com/office/spreadsheetml/2009/9/main" uri="{B025F937-C7B1-47D3-B67F-A62EFF666E3E}">
          <x14:id>{C34664B3-D234-0060-0EA1-76DA29BC6FC2}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07bb01b6d2d54784"/>
  <x:tableParts count="1">
    <x:tablePart xmlns:r="http://schemas.openxmlformats.org/officeDocument/2006/relationships" r:id="Rca31dc5b33f346f2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C34664B3-D234-0060-0EA1-76DA29BC6FC2}">
            <x14:dataBar gradient="0">
              <x14:cfvo type="min"/>
              <x14:cfvo type="max"/>
              <x14:fillColor rgb="FF22AC86"/>
            </x14:dataBar>
          </x14:cfRule>
          <xm:sqref>G6:G11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2" hidden="0" customWidth="1"/>
    <x:col min="3" max="3" width="12" hidden="0" customWidth="1"/>
    <x:col min="4" max="4" width="12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2" hidden="0" customWidth="1"/>
    <x:col min="18" max="18" width="12" hidden="0" customWidth="1"/>
  </x:cols>
  <x:sheetData>
    <x:row r="1" ht="21" customHeight="1">
      <x:c r="A1" s="22" t="str">
        <x:v>02 / EDITABLE INPUTS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</x:row>
    <x:row r="2" ht="21" customHeight="1">
      <x:c r="A2" s="30" t="str">
        <x:v>车手参数 · Drivers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  <x:c r="Q3" s="30"/>
      <x:c r="R3" s="30"/>
    </x:row>
    <x:row r="4" ht="21" customHeight="1">
      <x:c r="A4" s="34" t="str">
        <x:v>蓝色字体为可调输入；这是可复现的演示模拟，不使用真实比赛数据。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</x:row>
    <x:row r="5" ht="30" customHeight="1">
      <x:c r="A5" s="40" t="str">
        <x:v>编号</x:v>
      </x:c>
      <x:c r="B5" s="40" t="str">
        <x:v>车手</x:v>
      </x:c>
      <x:c r="C5" s="40" t="str">
        <x:v>车队</x:v>
      </x:c>
      <x:c r="D5" s="40" t="str">
        <x:v>配色 HEX</x:v>
      </x:c>
      <x:c r="E5" s="40" t="str">
        <x:v>基础速度
格/帧</x:v>
      </x:c>
      <x:c r="F5" s="40" t="str">
        <x:v>速度波动</x:v>
      </x:c>
      <x:c r="G5" s="40" t="str">
        <x:v>相位</x:v>
      </x:c>
      <x:c r="H5" s="40" t="str">
        <x:v>发车延迟
帧</x:v>
      </x:c>
      <x:c r="I5" s="40" t="str">
        <x:v>氮气起始
帧</x:v>
      </x:c>
      <x:c r="J5" s="40" t="str">
        <x:v>氮气时长
帧</x:v>
      </x:c>
      <x:c r="K5" s="40" t="str">
        <x:v>氮气倍率</x:v>
      </x:c>
      <x:c r="L5" s="40" t="str">
        <x:v>进站起始
帧</x:v>
      </x:c>
      <x:c r="M5" s="40" t="str">
        <x:v>进站时长
帧</x:v>
      </x:c>
      <x:c r="N5" s="40" t="str">
        <x:v>进站倍率</x:v>
      </x:c>
      <x:c r="O5" s="40" t="str">
        <x:v>车道偏移</x:v>
      </x:c>
      <x:c r="P5" s="40" t="str">
        <x:v>发车格位
落后格数</x:v>
      </x:c>
      <x:c r="Q5" s="40" t="str">
        <x:v>完赛帧</x:v>
      </x:c>
      <x:c r="R5" s="40" t="str">
        <x:v>完赛用时
秒</x:v>
      </x:c>
    </x:row>
    <x:row r="6" ht="29" customHeight="1">
      <x:c r="A6" s="49" t="n">
        <x:v>1</x:v>
      </x:c>
      <x:c r="B6" s="44" t="str">
        <x:v>赤焰</x:v>
      </x:c>
      <x:c r="C6" s="44" t="str">
        <x:v>SCARLET</x:v>
      </x:c>
      <x:c r="D6" s="52" t="str">
        <x:v>E63946</x:v>
      </x:c>
      <x:c r="E6" s="46" t="n">
        <x:v>2.66</x:v>
      </x:c>
      <x:c r="F6" s="46" t="n">
        <x:v>0.23</x:v>
      </x:c>
      <x:c r="G6" s="46" t="n">
        <x:v>0</x:v>
      </x:c>
      <x:c r="H6" s="44" t="n">
        <x:v>0</x:v>
      </x:c>
      <x:c r="I6" s="44" t="n">
        <x:v>55</x:v>
      </x:c>
      <x:c r="J6" s="44" t="n">
        <x:v>20</x:v>
      </x:c>
      <x:c r="K6" s="46" t="n">
        <x:v>1.34</x:v>
      </x:c>
      <x:c r="L6" s="44" t="n">
        <x:v>218</x:v>
      </x:c>
      <x:c r="M6" s="44" t="n">
        <x:v>10</x:v>
      </x:c>
      <x:c r="N6" s="46" t="n">
        <x:v>0.12</x:v>
      </x:c>
      <x:c r="O6" s="44" t="n">
        <x:v>-1</x:v>
      </x:c>
      <x:c r="P6" s="44" t="n">
        <x:v>0</x:v>
      </x:c>
      <x:c r="Q6" s="12" t="n">
        <x:f>IF(COUNTIF(RaceData!$C$6:$C$606,ReadMe!$C$10)=0,"",MATCH(ReadMe!$C$10,RaceData!$C$6:$C$606,0)-1)</x:f>
        <x:v>412</x:v>
      </x:c>
      <x:c r="R6" s="96" t="n">
        <x:f>IF(Q6="","",Q6*ReadMe!$C$12)</x:f>
        <x:v>103</x:v>
      </x:c>
    </x:row>
    <x:row r="7" ht="29" customHeight="1">
      <x:c r="A7" s="55" t="n">
        <x:v>2</x:v>
      </x:c>
      <x:c r="B7" s="44" t="str">
        <x:v>蓝霆</x:v>
      </x:c>
      <x:c r="C7" s="44" t="str">
        <x:v>COBALT</x:v>
      </x:c>
      <x:c r="D7" s="58" t="str">
        <x:v>267DFF</x:v>
      </x:c>
      <x:c r="E7" s="46" t="n">
        <x:v>2.62</x:v>
      </x:c>
      <x:c r="F7" s="46" t="n">
        <x:v>0.3</x:v>
      </x:c>
      <x:c r="G7" s="46" t="n">
        <x:v>1.2</x:v>
      </x:c>
      <x:c r="H7" s="44" t="n">
        <x:v>1</x:v>
      </x:c>
      <x:c r="I7" s="44" t="n">
        <x:v>92</x:v>
      </x:c>
      <x:c r="J7" s="44" t="n">
        <x:v>22</x:v>
      </x:c>
      <x:c r="K7" s="46" t="n">
        <x:v>1.36</x:v>
      </x:c>
      <x:c r="L7" s="44" t="n">
        <x:v>192</x:v>
      </x:c>
      <x:c r="M7" s="44" t="n">
        <x:v>9</x:v>
      </x:c>
      <x:c r="N7" s="46" t="n">
        <x:v>0.14</x:v>
      </x:c>
      <x:c r="O7" s="44" t="n">
        <x:v>1</x:v>
      </x:c>
      <x:c r="P7" s="44" t="n">
        <x:v>6</x:v>
      </x:c>
      <x:c r="Q7" s="12" t="n">
        <x:f>IF(COUNTIF(RaceData!$D$6:$D$606,ReadMe!$C$10)=0,"",MATCH(ReadMe!$C$10,RaceData!$D$6:$D$606,0)-1)</x:f>
        <x:v>423</x:v>
      </x:c>
      <x:c r="R7" s="96" t="n">
        <x:f>IF(Q7="","",Q7*ReadMe!$C$12)</x:f>
        <x:v>105.75</x:v>
      </x:c>
    </x:row>
    <x:row r="8" ht="29" customHeight="1">
      <x:c r="A8" s="61" t="n">
        <x:v>3</x:v>
      </x:c>
      <x:c r="B8" s="44" t="str">
        <x:v>金隼</x:v>
      </x:c>
      <x:c r="C8" s="44" t="str">
        <x:v>GOLD</x:v>
      </x:c>
      <x:c r="D8" s="64" t="str">
        <x:v>F5CE32</x:v>
      </x:c>
      <x:c r="E8" s="46" t="n">
        <x:v>2.57</x:v>
      </x:c>
      <x:c r="F8" s="46" t="n">
        <x:v>0.36</x:v>
      </x:c>
      <x:c r="G8" s="46" t="n">
        <x:v>2.5</x:v>
      </x:c>
      <x:c r="H8" s="44" t="n">
        <x:v>2</x:v>
      </x:c>
      <x:c r="I8" s="44" t="n">
        <x:v>126</x:v>
      </x:c>
      <x:c r="J8" s="44" t="n">
        <x:v>20</x:v>
      </x:c>
      <x:c r="K8" s="46" t="n">
        <x:v>1.45</x:v>
      </x:c>
      <x:c r="L8" s="44" t="n">
        <x:v>236</x:v>
      </x:c>
      <x:c r="M8" s="44" t="n">
        <x:v>8</x:v>
      </x:c>
      <x:c r="N8" s="46" t="n">
        <x:v>0.1</x:v>
      </x:c>
      <x:c r="O8" s="44" t="n">
        <x:v>-1</x:v>
      </x:c>
      <x:c r="P8" s="44" t="n">
        <x:v>12</x:v>
      </x:c>
      <x:c r="Q8" s="12" t="n">
        <x:f>IF(COUNTIF(RaceData!$E$6:$E$606,ReadMe!$C$10)=0,"",MATCH(ReadMe!$C$10,RaceData!$E$6:$E$606,0)-1)</x:f>
        <x:v>433</x:v>
      </x:c>
      <x:c r="R8" s="96" t="n">
        <x:f>IF(Q8="","",Q8*ReadMe!$C$12)</x:f>
        <x:v>108.25</x:v>
      </x:c>
    </x:row>
    <x:row r="9" ht="29" customHeight="1">
      <x:c r="A9" s="67" t="n">
        <x:v>4</x:v>
      </x:c>
      <x:c r="B9" s="44" t="str">
        <x:v>紫电</x:v>
      </x:c>
      <x:c r="C9" s="44" t="str">
        <x:v>VIOLET</x:v>
      </x:c>
      <x:c r="D9" s="70" t="str">
        <x:v>9859EB</x:v>
      </x:c>
      <x:c r="E9" s="46" t="n">
        <x:v>2.69</x:v>
      </x:c>
      <x:c r="F9" s="46" t="n">
        <x:v>0.25</x:v>
      </x:c>
      <x:c r="G9" s="46" t="n">
        <x:v>3.7</x:v>
      </x:c>
      <x:c r="H9" s="44" t="n">
        <x:v>0</x:v>
      </x:c>
      <x:c r="I9" s="44" t="n">
        <x:v>166</x:v>
      </x:c>
      <x:c r="J9" s="44" t="n">
        <x:v>22</x:v>
      </x:c>
      <x:c r="K9" s="46" t="n">
        <x:v>1.3</x:v>
      </x:c>
      <x:c r="L9" s="44" t="n">
        <x:v>249</x:v>
      </x:c>
      <x:c r="M9" s="44" t="n">
        <x:v>13</x:v>
      </x:c>
      <x:c r="N9" s="46" t="n">
        <x:v>0.12</x:v>
      </x:c>
      <x:c r="O9" s="44" t="n">
        <x:v>1</x:v>
      </x:c>
      <x:c r="P9" s="44" t="n">
        <x:v>18</x:v>
      </x:c>
      <x:c r="Q9" s="12" t="n">
        <x:f>IF(COUNTIF(RaceData!$F$6:$F$606,ReadMe!$C$10)=0,"",MATCH(ReadMe!$C$10,RaceData!$F$6:$F$606,0)-1)</x:f>
        <x:v>420</x:v>
      </x:c>
      <x:c r="R9" s="96" t="n">
        <x:f>IF(Q9="","",Q9*ReadMe!$C$12)</x:f>
        <x:v>105</x:v>
      </x:c>
    </x:row>
    <x:row r="10" ht="29" customHeight="1">
      <x:c r="A10" s="73" t="n">
        <x:v>5</x:v>
      </x:c>
      <x:c r="B10" s="44" t="str">
        <x:v>橙锋</x:v>
      </x:c>
      <x:c r="C10" s="44" t="str">
        <x:v>EMBER</x:v>
      </x:c>
      <x:c r="D10" s="76" t="str">
        <x:v>FF7B2F</x:v>
      </x:c>
      <x:c r="E10" s="46" t="n">
        <x:v>2.55</x:v>
      </x:c>
      <x:c r="F10" s="46" t="n">
        <x:v>0.33</x:v>
      </x:c>
      <x:c r="G10" s="46" t="n">
        <x:v>4.8</x:v>
      </x:c>
      <x:c r="H10" s="44" t="n">
        <x:v>3</x:v>
      </x:c>
      <x:c r="I10" s="44" t="n">
        <x:v>202</x:v>
      </x:c>
      <x:c r="J10" s="44" t="n">
        <x:v>20</x:v>
      </x:c>
      <x:c r="K10" s="46" t="n">
        <x:v>1.42</x:v>
      </x:c>
      <x:c r="L10" s="44" t="n">
        <x:v>180</x:v>
      </x:c>
      <x:c r="M10" s="44" t="n">
        <x:v>8</x:v>
      </x:c>
      <x:c r="N10" s="46" t="n">
        <x:v>0.13</x:v>
      </x:c>
      <x:c r="O10" s="44" t="n">
        <x:v>-1</x:v>
      </x:c>
      <x:c r="P10" s="44" t="n">
        <x:v>24</x:v>
      </x:c>
      <x:c r="Q10" s="12" t="n">
        <x:f>IF(COUNTIF(RaceData!$G$6:$G$606,ReadMe!$C$10)=0,"",MATCH(ReadMe!$C$10,RaceData!$G$6:$G$606,0)-1)</x:f>
        <x:v>441</x:v>
      </x:c>
      <x:c r="R10" s="96" t="n">
        <x:f>IF(Q10="","",Q10*ReadMe!$C$12)</x:f>
        <x:v>110.25</x:v>
      </x:c>
    </x:row>
    <x:row r="11" ht="29" customHeight="1">
      <x:c r="A11" s="79" t="n">
        <x:v>6</x:v>
      </x:c>
      <x:c r="B11" s="44" t="str">
        <x:v>青岚</x:v>
      </x:c>
      <x:c r="C11" s="44" t="str">
        <x:v>JADE</x:v>
      </x:c>
      <x:c r="D11" s="82" t="str">
        <x:v>16BFA6</x:v>
      </x:c>
      <x:c r="E11" s="46" t="n">
        <x:v>2.64</x:v>
      </x:c>
      <x:c r="F11" s="46" t="n">
        <x:v>0.28</x:v>
      </x:c>
      <x:c r="G11" s="46" t="n">
        <x:v>5.7</x:v>
      </x:c>
      <x:c r="H11" s="44" t="n">
        <x:v>1</x:v>
      </x:c>
      <x:c r="I11" s="44" t="n">
        <x:v>270</x:v>
      </x:c>
      <x:c r="J11" s="44" t="n">
        <x:v>21</x:v>
      </x:c>
      <x:c r="K11" s="46" t="n">
        <x:v>1.38</x:v>
      </x:c>
      <x:c r="L11" s="44" t="n">
        <x:v>225</x:v>
      </x:c>
      <x:c r="M11" s="44" t="n">
        <x:v>10</x:v>
      </x:c>
      <x:c r="N11" s="46" t="n">
        <x:v>0.12</x:v>
      </x:c>
      <x:c r="O11" s="44" t="n">
        <x:v>1</x:v>
      </x:c>
      <x:c r="P11" s="44" t="n">
        <x:v>30</x:v>
      </x:c>
      <x:c r="Q11" s="12" t="n">
        <x:f>IF(COUNTIF(RaceData!$H$6:$H$606,ReadMe!$C$10)=0,"",MATCH(ReadMe!$C$10,RaceData!$H$6:$H$606,0)-1)</x:f>
        <x:v>426</x:v>
      </x:c>
      <x:c r="R11" s="96" t="n">
        <x:f>IF(Q11="","",Q11*ReadMe!$C$12)</x:f>
        <x:v>106.5</x:v>
      </x:c>
    </x:row>
    <x:row r="12" ht="21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  <x:c r="N12" s="12"/>
      <x:c r="O12" s="12"/>
      <x:c r="P12" s="12"/>
      <x:c r="Q12" s="12"/>
      <x:c r="R12" s="12"/>
    </x:row>
    <x:row r="13" ht="21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  <x:c r="N13" s="12"/>
      <x:c r="O13" s="12"/>
      <x:c r="P13" s="12"/>
      <x:c r="Q13" s="12"/>
      <x:c r="R13" s="12"/>
    </x:row>
    <x:row r="14" ht="21" customHeight="1">
      <x:c r="A14" s="90" t="str">
        <x:v>修改姓名、基础速度、氮气或进站窗口后，RaceData 会重新计算整场比赛；RaceTrack 保留当前帧。</x:v>
      </x:c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  <x:c r="M14" s="90"/>
      <x:c r="N14" s="90"/>
      <x:c r="O14" s="90"/>
      <x:c r="P14" s="90"/>
      <x:c r="Q14" s="90"/>
      <x:c r="R14" s="90"/>
    </x:row>
    <x:row r="15" ht="21" customHeight="1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  <x:c r="M15" s="90"/>
      <x:c r="N15" s="90"/>
      <x:c r="O15" s="90"/>
      <x:c r="P15" s="90"/>
      <x:c r="Q15" s="90"/>
      <x:c r="R15" s="90"/>
    </x:row>
    <x:row r="16" ht="21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  <x:c r="N16" s="12"/>
      <x:c r="O16" s="12"/>
      <x:c r="P16" s="12"/>
      <x:c r="Q16" s="12"/>
      <x:c r="R16" s="12"/>
    </x:row>
    <x:row r="17" ht="21" customHeight="1">
      <x:c r="A17" s="93" t="str">
        <x:v>配色由赛道的条件格式规则固定；D 列是配色对照。车道偏移建议只用 -1 或 1。完赛帧为空表示预生成的 600 帧内未完成。</x:v>
      </x:c>
      <x:c r="B17" s="93"/>
      <x:c r="C17" s="93"/>
      <x:c r="D17" s="93"/>
      <x:c r="E17" s="93"/>
      <x:c r="F17" s="93"/>
      <x:c r="G17" s="93"/>
      <x:c r="H17" s="93"/>
      <x:c r="I17" s="93"/>
      <x:c r="J17" s="93"/>
      <x:c r="K17" s="93"/>
      <x:c r="L17" s="93"/>
      <x:c r="M17" s="93"/>
      <x:c r="N17" s="93"/>
      <x:c r="O17" s="93"/>
      <x:c r="P17" s="93"/>
      <x:c r="Q17" s="93"/>
      <x:c r="R17" s="93"/>
    </x:row>
    <x:row r="18" ht="21" customHeight="1">
      <x:c r="A18" s="93"/>
      <x:c r="B18" s="93"/>
      <x:c r="C18" s="93"/>
      <x:c r="D18" s="93"/>
      <x:c r="E18" s="93"/>
      <x:c r="F18" s="93"/>
      <x:c r="G18" s="93"/>
      <x:c r="H18" s="93"/>
      <x:c r="I18" s="93"/>
      <x:c r="J18" s="93"/>
      <x:c r="K18" s="93"/>
      <x:c r="L18" s="93"/>
      <x:c r="M18" s="93"/>
      <x:c r="N18" s="93"/>
      <x:c r="O18" s="93"/>
      <x:c r="P18" s="93"/>
      <x:c r="Q18" s="93"/>
      <x:c r="R18" s="93"/>
    </x:row>
    <x:row r="19" ht="21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  <x:c r="N19" s="12"/>
      <x:c r="O19" s="12"/>
      <x:c r="P19" s="12"/>
      <x:c r="Q19" s="12"/>
      <x:c r="R19" s="12"/>
    </x:row>
    <x:row r="20" ht="21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2"/>
      <x:c r="P20" s="12"/>
      <x:c r="Q20" s="12"/>
      <x:c r="R20" s="12"/>
    </x:row>
    <x:row r="21" ht="21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2"/>
      <x:c r="P21" s="12"/>
      <x:c r="Q21" s="12"/>
      <x:c r="R21" s="12"/>
    </x:row>
    <x:row r="22" ht="21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2"/>
      <x:c r="P22" s="12"/>
      <x:c r="Q22" s="12"/>
      <x:c r="R22" s="12"/>
    </x:row>
    <x:row r="23" ht="21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2"/>
      <x:c r="P23" s="12"/>
      <x:c r="Q23" s="12"/>
      <x:c r="R23" s="12"/>
    </x:row>
    <x:row r="24" ht="21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2"/>
      <x:c r="P24" s="12"/>
      <x:c r="Q24" s="12"/>
      <x:c r="R24" s="12"/>
    </x:row>
  </x:sheetData>
  <x:mergeCells>
    <x:mergeCell ref="A1:R1"/>
    <x:mergeCell ref="A2:R3"/>
    <x:mergeCell ref="A4:R4"/>
    <x:mergeCell ref="A14:R15"/>
    <x:mergeCell ref="A17:R18"/>
  </x:mergeCells>
  <x:dataValidations count="1">
    <x:dataValidation type="list" sqref="O6:O11">
      <x:formula1>"-1,1"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579e0c85d3473d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22" t="str">
        <x:v>03 / FRAME-BY-FRAME SIMULATION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  <x:c r="Q1" s="22"/>
      <x:c r="R1" s="22"/>
      <x:c r="S1" s="22"/>
      <x:c r="T1" s="22"/>
    </x:row>
    <x:row r="2" ht="21" customHeight="1">
      <x:c r="A2" s="30" t="str">
        <x:v>比赛数据 · RaceData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  <x:c r="Q2" s="30"/>
      <x:c r="R2" s="30"/>
      <x:c r="S2" s="30"/>
      <x:c r="T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  <x:c r="Q3" s="30"/>
      <x:c r="R3" s="30"/>
      <x:c r="S3" s="30"/>
      <x:c r="T3" s="30"/>
    </x:row>
    <x:row r="4" ht="21" customHeight="1">
      <x:c r="A4" s="34" t="str">
        <x:v>601 个时间点 × 6 位车手；速度、累计距离与圈数均由公式计算。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  <x:c r="Q4" s="34"/>
      <x:c r="R4" s="34"/>
      <x:c r="S4" s="34"/>
      <x:c r="T4" s="34"/>
    </x:row>
    <x:row r="5" ht="30" customHeight="1">
      <x:c r="A5" s="40" t="str">
        <x:v>帧</x:v>
      </x:c>
      <x:c r="B5" s="40" t="str">
        <x:v>模拟时间 s</x:v>
      </x:c>
      <x:c r="C5" s="112" t="str">
        <x:v>01 累计格数</x:v>
      </x:c>
      <x:c r="D5" s="114" t="str">
        <x:v>02 累计格数</x:v>
      </x:c>
      <x:c r="E5" s="118" t="str">
        <x:v>03 累计格数</x:v>
      </x:c>
      <x:c r="F5" s="120" t="str">
        <x:v>04 累计格数</x:v>
      </x:c>
      <x:c r="G5" s="122" t="str">
        <x:v>05 累计格数</x:v>
      </x:c>
      <x:c r="H5" s="124" t="str">
        <x:v>06 累计格数</x:v>
      </x:c>
      <x:c r="I5" s="112" t="str">
        <x:v>01 速度格/帧</x:v>
      </x:c>
      <x:c r="J5" s="114" t="str">
        <x:v>02 速度格/帧</x:v>
      </x:c>
      <x:c r="K5" s="118" t="str">
        <x:v>03 速度格/帧</x:v>
      </x:c>
      <x:c r="L5" s="120" t="str">
        <x:v>04 速度格/帧</x:v>
      </x:c>
      <x:c r="M5" s="122" t="str">
        <x:v>05 速度格/帧</x:v>
      </x:c>
      <x:c r="N5" s="124" t="str">
        <x:v>06 速度格/帧</x:v>
      </x:c>
      <x:c r="O5" s="112" t="str">
        <x:v>01 已完成圈</x:v>
      </x:c>
      <x:c r="P5" s="114" t="str">
        <x:v>02 已完成圈</x:v>
      </x:c>
      <x:c r="Q5" s="118" t="str">
        <x:v>03 已完成圈</x:v>
      </x:c>
      <x:c r="R5" s="120" t="str">
        <x:v>04 已完成圈</x:v>
      </x:c>
      <x:c r="S5" s="122" t="str">
        <x:v>05 已完成圈</x:v>
      </x:c>
      <x:c r="T5" s="124" t="str">
        <x:v>06 已完成圈</x:v>
      </x:c>
    </x:row>
    <x:row r="6" ht="21" customHeight="1">
      <x:c r="A6" s="12" t="n">
        <x:v>0</x:v>
      </x:c>
      <x:c r="B6" s="96" t="n">
        <x:f>A6*ReadMe!$C$12</x:f>
        <x:v>0</x:v>
      </x:c>
      <x:c r="C6" s="96" t="n">
        <x:f>-Drivers!$P$6</x:f>
        <x:v>0</x:v>
      </x:c>
      <x:c r="D6" s="96" t="n">
        <x:f>-Drivers!$P$7</x:f>
        <x:v>-6</x:v>
      </x:c>
      <x:c r="E6" s="96" t="n">
        <x:f>-Drivers!$P$8</x:f>
        <x:v>-12</x:v>
      </x:c>
      <x:c r="F6" s="96" t="n">
        <x:f>-Drivers!$P$9</x:f>
        <x:v>-18</x:v>
      </x:c>
      <x:c r="G6" s="96" t="n">
        <x:f>-Drivers!$P$10</x:f>
        <x:v>-24</x:v>
      </x:c>
      <x:c r="H6" s="96" t="n">
        <x:f>-Drivers!$P$11</x:f>
        <x:v>-30</x:v>
      </x:c>
      <x:c r="I6" s="96" t="n">
        <x:f>0</x:f>
        <x:v>0</x:v>
      </x:c>
      <x:c r="J6" s="96" t="n">
        <x:f>0</x:f>
        <x:v>0</x:v>
      </x:c>
      <x:c r="K6" s="96" t="n">
        <x:f>0</x:f>
        <x:v>0</x:v>
      </x:c>
      <x:c r="L6" s="96" t="n">
        <x:f>0</x:f>
        <x:v>0</x:v>
      </x:c>
      <x:c r="M6" s="96" t="n">
        <x:f>0</x:f>
        <x:v>0</x:v>
      </x:c>
      <x:c r="N6" s="96" t="n">
        <x:f>0</x:f>
        <x:v>0</x:v>
      </x:c>
      <x:c r="O6" s="12" t="n">
        <x:f>MIN(ReadMe!$C$8,MAX(0,INT(C6/ReadMe!$C$9)))</x:f>
        <x:v>0</x:v>
      </x:c>
      <x:c r="P6" s="12" t="n">
        <x:f>MIN(ReadMe!$C$8,MAX(0,INT(D6/ReadMe!$C$9)))</x:f>
        <x:v>0</x:v>
      </x:c>
      <x:c r="Q6" s="12" t="n">
        <x:f>MIN(ReadMe!$C$8,MAX(0,INT(E6/ReadMe!$C$9)))</x:f>
        <x:v>0</x:v>
      </x:c>
      <x:c r="R6" s="12" t="n">
        <x:f>MIN(ReadMe!$C$8,MAX(0,INT(F6/ReadMe!$C$9)))</x:f>
        <x:v>0</x:v>
      </x:c>
      <x:c r="S6" s="12" t="n">
        <x:f>MIN(ReadMe!$C$8,MAX(0,INT(G6/ReadMe!$C$9)))</x:f>
        <x:v>0</x:v>
      </x:c>
      <x:c r="T6" s="12" t="n">
        <x:f>MIN(ReadMe!$C$8,MAX(0,INT(H6/ReadMe!$C$9)))</x:f>
        <x:v>0</x:v>
      </x:c>
    </x:row>
    <x:row r="7" ht="21" customHeight="1">
      <x:c r="A7" s="12" t="n">
        <x:v>1</x:v>
      </x:c>
      <x:c r="B7" s="96" t="n">
        <x:f>A7*ReadMe!$C$12</x:f>
        <x:v>0.25</x:v>
      </x:c>
      <x:c r="C7" s="96" t="n">
        <x:f>MIN(ReadMe!$C$10,C6+I7)</x:f>
        <x:v>2.679068089046923</x:v>
      </x:c>
      <x:c r="D7" s="96" t="n">
        <x:f>MIN(ReadMe!$C$10,D6+J7)</x:f>
        <x:v>-6</x:v>
      </x:c>
      <x:c r="E7" s="96" t="n">
        <x:f>MIN(ReadMe!$C$10,E6+K7)</x:f>
        <x:v>-12</x:v>
      </x:c>
      <x:c r="F7" s="96" t="n">
        <x:f>MIN(ReadMe!$C$10,F6+L7)</x:f>
        <x:v>-15.459580919041393</x:v>
      </x:c>
      <x:c r="G7" s="96" t="n">
        <x:f>MIN(ReadMe!$C$10,G6+M7)</x:f>
        <x:v>-24</x:v>
      </x:c>
      <x:c r="H7" s="96" t="n">
        <x:f>MIN(ReadMe!$C$10,H6+N7)</x:f>
        <x:v>-30</x:v>
      </x:c>
      <x:c r="I7" s="96" t="n">
        <x:f>IF(OR($A7&lt;=Drivers!$H$6,C6&gt;=ReadMe!$C$10),0,MAX(ReadMe!$C$15,(Drivers!$E$6+Drivers!$F$6*SIN($A7*ReadMe!$C$14+Drivers!$G$6))*INDEX(TrackData!$G$6:$G$315,MOD(INT(C6),ReadMe!$C$9)+1)*IF(AND($A7&gt;=Drivers!$I$6,$A7&lt;Drivers!$I$6+Drivers!$J$6),Drivers!$K$6,1)*IF(AND($A7&gt;=Drivers!$L$6,$A7&lt;Drivers!$L$6+Drivers!$M$6),Drivers!$N$6,1)))</x:f>
        <x:v>2.679068089046923</x:v>
      </x:c>
      <x:c r="J7" s="96" t="n">
        <x:f>IF(OR($A7&lt;=Drivers!$H$7,D6&gt;=ReadMe!$C$10),0,MAX(ReadMe!$C$15,(Drivers!$E$7+Drivers!$F$7*SIN($A7*ReadMe!$C$14+Drivers!$G$7))*INDEX(TrackData!$G$6:$G$315,MOD(INT(D6),ReadMe!$C$9)+1)*IF(AND($A7&gt;=Drivers!$I$7,$A7&lt;Drivers!$I$7+Drivers!$J$7),Drivers!$K$7,1)*IF(AND($A7&gt;=Drivers!$L$7,$A7&lt;Drivers!$L$7+Drivers!$M$7),Drivers!$N$7,1)))</x:f>
        <x:v>0</x:v>
      </x:c>
      <x:c r="K7" s="96" t="n">
        <x:f>IF(OR($A7&lt;=Drivers!$H$8,E6&gt;=ReadMe!$C$10),0,MAX(ReadMe!$C$15,(Drivers!$E$8+Drivers!$F$8*SIN($A7*ReadMe!$C$14+Drivers!$G$8))*INDEX(TrackData!$G$6:$G$315,MOD(INT(E6),ReadMe!$C$9)+1)*IF(AND($A7&gt;=Drivers!$I$8,$A7&lt;Drivers!$I$8+Drivers!$J$8),Drivers!$K$8,1)*IF(AND($A7&gt;=Drivers!$L$8,$A7&lt;Drivers!$L$8+Drivers!$M$8),Drivers!$N$8,1)))</x:f>
        <x:v>0</x:v>
      </x:c>
      <x:c r="L7" s="96" t="n">
        <x:f>IF(OR($A7&lt;=Drivers!$H$9,F6&gt;=ReadMe!$C$10),0,MAX(ReadMe!$C$15,(Drivers!$E$9+Drivers!$F$9*SIN($A7*ReadMe!$C$14+Drivers!$G$9))*INDEX(TrackData!$G$6:$G$315,MOD(INT(F6),ReadMe!$C$9)+1)*IF(AND($A7&gt;=Drivers!$I$9,$A7&lt;Drivers!$I$9+Drivers!$J$9),Drivers!$K$9,1)*IF(AND($A7&gt;=Drivers!$L$9,$A7&lt;Drivers!$L$9+Drivers!$M$9),Drivers!$N$9,1)))</x:f>
        <x:v>2.540419080958607</x:v>
      </x:c>
      <x:c r="M7" s="96" t="n">
        <x:f>IF(OR($A7&lt;=Drivers!$H$10,G6&gt;=ReadMe!$C$10),0,MAX(ReadMe!$C$15,(Drivers!$E$10+Drivers!$F$10*SIN($A7*ReadMe!$C$14+Drivers!$G$10))*INDEX(TrackData!$G$6:$G$315,MOD(INT(G6),ReadMe!$C$9)+1)*IF(AND($A7&gt;=Drivers!$I$10,$A7&lt;Drivers!$I$10+Drivers!$J$10),Drivers!$K$10,1)*IF(AND($A7&gt;=Drivers!$L$10,$A7&lt;Drivers!$L$10+Drivers!$M$10),Drivers!$N$10,1)))</x:f>
        <x:v>0</x:v>
      </x:c>
      <x:c r="N7" s="96" t="n">
        <x:f>IF(OR($A7&lt;=Drivers!$H$11,H6&gt;=ReadMe!$C$10),0,MAX(ReadMe!$C$15,(Drivers!$E$11+Drivers!$F$11*SIN($A7*ReadMe!$C$14+Drivers!$G$11))*INDEX(TrackData!$G$6:$G$315,MOD(INT(H6),ReadMe!$C$9)+1)*IF(AND($A7&gt;=Drivers!$I$11,$A7&lt;Drivers!$I$11+Drivers!$J$11),Drivers!$K$11,1)*IF(AND($A7&gt;=Drivers!$L$11,$A7&lt;Drivers!$L$11+Drivers!$M$11),Drivers!$N$11,1)))</x:f>
        <x:v>0</x:v>
      </x:c>
      <x:c r="O7" s="12" t="n">
        <x:f>MIN(ReadMe!$C$8,MAX(0,INT(C7/ReadMe!$C$9)))</x:f>
        <x:v>0</x:v>
      </x:c>
      <x:c r="P7" s="12" t="n">
        <x:f>MIN(ReadMe!$C$8,MAX(0,INT(D7/ReadMe!$C$9)))</x:f>
        <x:v>0</x:v>
      </x:c>
      <x:c r="Q7" s="12" t="n">
        <x:f>MIN(ReadMe!$C$8,MAX(0,INT(E7/ReadMe!$C$9)))</x:f>
        <x:v>0</x:v>
      </x:c>
      <x:c r="R7" s="12" t="n">
        <x:f>MIN(ReadMe!$C$8,MAX(0,INT(F7/ReadMe!$C$9)))</x:f>
        <x:v>0</x:v>
      </x:c>
      <x:c r="S7" s="12" t="n">
        <x:f>MIN(ReadMe!$C$8,MAX(0,INT(G7/ReadMe!$C$9)))</x:f>
        <x:v>0</x:v>
      </x:c>
      <x:c r="T7" s="12" t="n">
        <x:f>MIN(ReadMe!$C$8,MAX(0,INT(H7/ReadMe!$C$9)))</x:f>
        <x:v>0</x:v>
      </x:c>
    </x:row>
    <x:row r="8" ht="21" customHeight="1">
      <x:c r="A8" s="12" t="n">
        <x:v>2</x:v>
      </x:c>
      <x:c r="B8" s="96" t="n">
        <x:f>A8*ReadMe!$C$12</x:f>
        <x:v>0.5</x:v>
      </x:c>
      <x:c r="C8" s="96" t="n">
        <x:f>MIN(ReadMe!$C$10,C7+I8)</x:f>
        <x:v>5.377072982469635</x:v>
      </x:c>
      <x:c r="D8" s="96" t="n">
        <x:f>MIN(ReadMe!$C$10,D7+J8)</x:f>
        <x:v>-3.0862692723835856</x:v>
      </x:c>
      <x:c r="E8" s="96" t="n">
        <x:f>MIN(ReadMe!$C$10,E7+K8)</x:f>
        <x:v>-12</x:v>
      </x:c>
      <x:c r="F8" s="96" t="n">
        <x:f>MIN(ReadMe!$C$10,F7+L8)</x:f>
        <x:v>-12.935253850381558</x:v>
      </x:c>
      <x:c r="G8" s="96" t="n">
        <x:f>MIN(ReadMe!$C$10,G7+M8)</x:f>
        <x:v>-24</x:v>
      </x:c>
      <x:c r="H8" s="96" t="n">
        <x:f>MIN(ReadMe!$C$10,H7+N8)</x:f>
        <x:v>-27.473452857372198</x:v>
      </x:c>
      <x:c r="I8" s="96" t="n">
        <x:f>IF(OR($A8&lt;=Drivers!$H$6,C7&gt;=ReadMe!$C$10),0,MAX(ReadMe!$C$15,(Drivers!$E$6+Drivers!$F$6*SIN($A8*ReadMe!$C$14+Drivers!$G$6))*INDEX(TrackData!$G$6:$G$315,MOD(INT(C7),ReadMe!$C$9)+1)*IF(AND($A8&gt;=Drivers!$I$6,$A8&lt;Drivers!$I$6+Drivers!$J$6),Drivers!$K$6,1)*IF(AND($A8&gt;=Drivers!$L$6,$A8&lt;Drivers!$L$6+Drivers!$M$6),Drivers!$N$6,1)))</x:f>
        <x:v>2.6980048934227114</x:v>
      </x:c>
      <x:c r="J8" s="96" t="n">
        <x:f>IF(OR($A8&lt;=Drivers!$H$7,D7&gt;=ReadMe!$C$10),0,MAX(ReadMe!$C$15,(Drivers!$E$7+Drivers!$F$7*SIN($A8*ReadMe!$C$14+Drivers!$G$7))*INDEX(TrackData!$G$6:$G$315,MOD(INT(D7),ReadMe!$C$9)+1)*IF(AND($A8&gt;=Drivers!$I$7,$A8&lt;Drivers!$I$7+Drivers!$J$7),Drivers!$K$7,1)*IF(AND($A8&gt;=Drivers!$L$7,$A8&lt;Drivers!$L$7+Drivers!$M$7),Drivers!$N$7,1)))</x:f>
        <x:v>2.9137307276164144</x:v>
      </x:c>
      <x:c r="K8" s="96" t="n">
        <x:f>IF(OR($A8&lt;=Drivers!$H$8,E7&gt;=ReadMe!$C$10),0,MAX(ReadMe!$C$15,(Drivers!$E$8+Drivers!$F$8*SIN($A8*ReadMe!$C$14+Drivers!$G$8))*INDEX(TrackData!$G$6:$G$315,MOD(INT(E7),ReadMe!$C$9)+1)*IF(AND($A8&gt;=Drivers!$I$8,$A8&lt;Drivers!$I$8+Drivers!$J$8),Drivers!$K$8,1)*IF(AND($A8&gt;=Drivers!$L$8,$A8&lt;Drivers!$L$8+Drivers!$M$8),Drivers!$N$8,1)))</x:f>
        <x:v>0</x:v>
      </x:c>
      <x:c r="L8" s="96" t="n">
        <x:f>IF(OR($A8&lt;=Drivers!$H$9,F7&gt;=ReadMe!$C$10),0,MAX(ReadMe!$C$15,(Drivers!$E$9+Drivers!$F$9*SIN($A8*ReadMe!$C$14+Drivers!$G$9))*INDEX(TrackData!$G$6:$G$315,MOD(INT(F7),ReadMe!$C$9)+1)*IF(AND($A8&gt;=Drivers!$I$9,$A8&lt;Drivers!$I$9+Drivers!$J$9),Drivers!$K$9,1)*IF(AND($A8&gt;=Drivers!$L$9,$A8&lt;Drivers!$L$9+Drivers!$M$9),Drivers!$N$9,1)))</x:f>
        <x:v>2.524327068659835</x:v>
      </x:c>
      <x:c r="M8" s="96" t="n">
        <x:f>IF(OR($A8&lt;=Drivers!$H$10,G7&gt;=ReadMe!$C$10),0,MAX(ReadMe!$C$15,(Drivers!$E$10+Drivers!$F$10*SIN($A8*ReadMe!$C$14+Drivers!$G$10))*INDEX(TrackData!$G$6:$G$315,MOD(INT(G7),ReadMe!$C$9)+1)*IF(AND($A8&gt;=Drivers!$I$10,$A8&lt;Drivers!$I$10+Drivers!$J$10),Drivers!$K$10,1)*IF(AND($A8&gt;=Drivers!$L$10,$A8&lt;Drivers!$L$10+Drivers!$M$10),Drivers!$N$10,1)))</x:f>
        <x:v>0</x:v>
      </x:c>
      <x:c r="N8" s="96" t="n">
        <x:f>IF(OR($A8&lt;=Drivers!$H$11,H7&gt;=ReadMe!$C$10),0,MAX(ReadMe!$C$15,(Drivers!$E$11+Drivers!$F$11*SIN($A8*ReadMe!$C$14+Drivers!$G$11))*INDEX(TrackData!$G$6:$G$315,MOD(INT(H7),ReadMe!$C$9)+1)*IF(AND($A8&gt;=Drivers!$I$11,$A8&lt;Drivers!$I$11+Drivers!$J$11),Drivers!$K$11,1)*IF(AND($A8&gt;=Drivers!$L$11,$A8&lt;Drivers!$L$11+Drivers!$M$11),Drivers!$N$11,1)))</x:f>
        <x:v>2.5265471426278014</x:v>
      </x:c>
      <x:c r="O8" s="12" t="n">
        <x:f>MIN(ReadMe!$C$8,MAX(0,INT(C8/ReadMe!$C$9)))</x:f>
        <x:v>0</x:v>
      </x:c>
      <x:c r="P8" s="12" t="n">
        <x:f>MIN(ReadMe!$C$8,MAX(0,INT(D8/ReadMe!$C$9)))</x:f>
        <x:v>0</x:v>
      </x:c>
      <x:c r="Q8" s="12" t="n">
        <x:f>MIN(ReadMe!$C$8,MAX(0,INT(E8/ReadMe!$C$9)))</x:f>
        <x:v>0</x:v>
      </x:c>
      <x:c r="R8" s="12" t="n">
        <x:f>MIN(ReadMe!$C$8,MAX(0,INT(F8/ReadMe!$C$9)))</x:f>
        <x:v>0</x:v>
      </x:c>
      <x:c r="S8" s="12" t="n">
        <x:f>MIN(ReadMe!$C$8,MAX(0,INT(G8/ReadMe!$C$9)))</x:f>
        <x:v>0</x:v>
      </x:c>
      <x:c r="T8" s="12" t="n">
        <x:f>MIN(ReadMe!$C$8,MAX(0,INT(H8/ReadMe!$C$9)))</x:f>
        <x:v>0</x:v>
      </x:c>
    </x:row>
    <x:row r="9" ht="21" customHeight="1">
      <x:c r="A9" s="12" t="n">
        <x:v>3</x:v>
      </x:c>
      <x:c r="B9" s="96" t="n">
        <x:f>A9*ReadMe!$C$12</x:f>
        <x:v>0.75</x:v>
      </x:c>
      <x:c r="C9" s="96" t="n">
        <x:f>MIN(ReadMe!$C$10,C8+I9)</x:f>
        <x:v>8.09375301482687</x:v>
      </x:c>
      <x:c r="D9" s="96" t="n">
        <x:f>MIN(ReadMe!$C$10,D8+J9)</x:f>
        <x:v>-0.16849167480403038</x:v>
      </x:c>
      <x:c r="E9" s="96" t="n">
        <x:f>MIN(ReadMe!$C$10,E8+K9)</x:f>
        <x:v>-9.292269362759285</x:v>
      </x:c>
      <x:c r="F9" s="96" t="n">
        <x:f>MIN(ReadMe!$C$10,F8+L9)</x:f>
        <x:v>-10.425878128259315</x:v>
      </x:c>
      <x:c r="G9" s="96" t="n">
        <x:f>MIN(ReadMe!$C$10,G8+M9)</x:f>
        <x:v>-24</x:v>
      </x:c>
      <x:c r="H9" s="96" t="n">
        <x:f>MIN(ReadMe!$C$10,H8+N9)</x:f>
        <x:v>-24.92529276120737</x:v>
      </x:c>
      <x:c r="I9" s="96" t="n">
        <x:f>IF(OR($A9&lt;=Drivers!$H$6,C8&gt;=ReadMe!$C$10),0,MAX(ReadMe!$C$15,(Drivers!$E$6+Drivers!$F$6*SIN($A9*ReadMe!$C$14+Drivers!$G$6))*INDEX(TrackData!$G$6:$G$315,MOD(INT(C8),ReadMe!$C$9)+1)*IF(AND($A9&gt;=Drivers!$I$6,$A9&lt;Drivers!$I$6+Drivers!$J$6),Drivers!$K$6,1)*IF(AND($A9&gt;=Drivers!$L$6,$A9&lt;Drivers!$L$6+Drivers!$M$6),Drivers!$N$6,1)))</x:f>
        <x:v>2.7166800323572358</x:v>
      </x:c>
      <x:c r="J9" s="96" t="n">
        <x:f>IF(OR($A9&lt;=Drivers!$H$7,D8&gt;=ReadMe!$C$10),0,MAX(ReadMe!$C$15,(Drivers!$E$7+Drivers!$F$7*SIN($A9*ReadMe!$C$14+Drivers!$G$7))*INDEX(TrackData!$G$6:$G$315,MOD(INT(D8),ReadMe!$C$9)+1)*IF(AND($A9&gt;=Drivers!$I$7,$A9&lt;Drivers!$I$7+Drivers!$J$7),Drivers!$K$7,1)*IF(AND($A9&gt;=Drivers!$L$7,$A9&lt;Drivers!$L$7+Drivers!$M$7),Drivers!$N$7,1)))</x:f>
        <x:v>2.9177775975795552</x:v>
      </x:c>
      <x:c r="K9" s="96" t="n">
        <x:f>IF(OR($A9&lt;=Drivers!$H$8,E8&gt;=ReadMe!$C$10),0,MAX(ReadMe!$C$15,(Drivers!$E$8+Drivers!$F$8*SIN($A9*ReadMe!$C$14+Drivers!$G$8))*INDEX(TrackData!$G$6:$G$315,MOD(INT(E8),ReadMe!$C$9)+1)*IF(AND($A9&gt;=Drivers!$I$8,$A9&lt;Drivers!$I$8+Drivers!$J$8),Drivers!$K$8,1)*IF(AND($A9&gt;=Drivers!$L$8,$A9&lt;Drivers!$L$8+Drivers!$M$8),Drivers!$N$8,1)))</x:f>
        <x:v>2.707730637240716</x:v>
      </x:c>
      <x:c r="L9" s="96" t="n">
        <x:f>IF(OR($A9&lt;=Drivers!$H$9,F8&gt;=ReadMe!$C$10),0,MAX(ReadMe!$C$15,(Drivers!$E$9+Drivers!$F$9*SIN($A9*ReadMe!$C$14+Drivers!$G$9))*INDEX(TrackData!$G$6:$G$315,MOD(INT(F8),ReadMe!$C$9)+1)*IF(AND($A9&gt;=Drivers!$I$9,$A9&lt;Drivers!$I$9+Drivers!$J$9),Drivers!$K$9,1)*IF(AND($A9&gt;=Drivers!$L$9,$A9&lt;Drivers!$L$9+Drivers!$M$9),Drivers!$N$9,1)))</x:f>
        <x:v>2.509375722122243</x:v>
      </x:c>
      <x:c r="M9" s="96" t="n">
        <x:f>IF(OR($A9&lt;=Drivers!$H$10,G8&gt;=ReadMe!$C$10),0,MAX(ReadMe!$C$15,(Drivers!$E$10+Drivers!$F$10*SIN($A9*ReadMe!$C$14+Drivers!$G$10))*INDEX(TrackData!$G$6:$G$315,MOD(INT(G8),ReadMe!$C$9)+1)*IF(AND($A9&gt;=Drivers!$I$10,$A9&lt;Drivers!$I$10+Drivers!$J$10),Drivers!$K$10,1)*IF(AND($A9&gt;=Drivers!$L$10,$A9&lt;Drivers!$L$10+Drivers!$M$10),Drivers!$N$10,1)))</x:f>
        <x:v>0</x:v>
      </x:c>
      <x:c r="N9" s="96" t="n">
        <x:f>IF(OR($A9&lt;=Drivers!$H$11,H8&gt;=ReadMe!$C$10),0,MAX(ReadMe!$C$15,(Drivers!$E$11+Drivers!$F$11*SIN($A9*ReadMe!$C$14+Drivers!$G$11))*INDEX(TrackData!$G$6:$G$315,MOD(INT(H8),ReadMe!$C$9)+1)*IF(AND($A9&gt;=Drivers!$I$11,$A9&lt;Drivers!$I$11+Drivers!$J$11),Drivers!$K$11,1)*IF(AND($A9&gt;=Drivers!$L$11,$A9&lt;Drivers!$L$11+Drivers!$M$11),Drivers!$N$11,1)))</x:f>
        <x:v>2.5481600961648296</x:v>
      </x:c>
      <x:c r="O9" s="12" t="n">
        <x:f>MIN(ReadMe!$C$8,MAX(0,INT(C9/ReadMe!$C$9)))</x:f>
        <x:v>0</x:v>
      </x:c>
      <x:c r="P9" s="12" t="n">
        <x:f>MIN(ReadMe!$C$8,MAX(0,INT(D9/ReadMe!$C$9)))</x:f>
        <x:v>0</x:v>
      </x:c>
      <x:c r="Q9" s="12" t="n">
        <x:f>MIN(ReadMe!$C$8,MAX(0,INT(E9/ReadMe!$C$9)))</x:f>
        <x:v>0</x:v>
      </x:c>
      <x:c r="R9" s="12" t="n">
        <x:f>MIN(ReadMe!$C$8,MAX(0,INT(F9/ReadMe!$C$9)))</x:f>
        <x:v>0</x:v>
      </x:c>
      <x:c r="S9" s="12" t="n">
        <x:f>MIN(ReadMe!$C$8,MAX(0,INT(G9/ReadMe!$C$9)))</x:f>
        <x:v>0</x:v>
      </x:c>
      <x:c r="T9" s="12" t="n">
        <x:f>MIN(ReadMe!$C$8,MAX(0,INT(H9/ReadMe!$C$9)))</x:f>
        <x:v>0</x:v>
      </x:c>
    </x:row>
    <x:row r="10" ht="21" customHeight="1">
      <x:c r="A10" s="12" t="n">
        <x:v>4</x:v>
      </x:c>
      <x:c r="B10" s="96" t="n">
        <x:f>A10*ReadMe!$C$12</x:f>
        <x:v>1</x:v>
      </x:c>
      <x:c r="C10" s="96" t="n">
        <x:f>MIN(ReadMe!$C$10,C9+I10)</x:f>
        <x:v>10.82871794148585</x:v>
      </x:c>
      <x:c r="D10" s="96" t="n">
        <x:f>MIN(ReadMe!$C$10,D9+J10)</x:f>
        <x:v>2.7512825802672762</x:v>
      </x:c>
      <x:c r="E10" s="96" t="n">
        <x:f>MIN(ReadMe!$C$10,E9+K10)</x:f>
        <x:v>-6.612587917425117</x:v>
      </x:c>
      <x:c r="F10" s="96" t="n">
        <x:f>MIN(ReadMe!$C$10,F9+L10)</x:f>
        <x:v>-7.930210146204095</x:v>
      </x:c>
      <x:c r="G10" s="96" t="n">
        <x:f>MIN(ReadMe!$C$10,G9+M10)</x:f>
        <x:v>-21.751371669075972</x:v>
      </x:c>
      <x:c r="H10" s="96" t="n">
        <x:f>MIN(ReadMe!$C$10,H9+N10)</x:f>
        <x:v>-22.354887389538565</x:v>
      </x:c>
      <x:c r="I10" s="96" t="n">
        <x:f>IF(OR($A10&lt;=Drivers!$H$6,C9&gt;=ReadMe!$C$10),0,MAX(ReadMe!$C$15,(Drivers!$E$6+Drivers!$F$6*SIN($A10*ReadMe!$C$14+Drivers!$G$6))*INDEX(TrackData!$G$6:$G$315,MOD(INT(C9),ReadMe!$C$9)+1)*IF(AND($A10&gt;=Drivers!$I$6,$A10&lt;Drivers!$I$6+Drivers!$J$6),Drivers!$K$6,1)*IF(AND($A10&gt;=Drivers!$L$6,$A10&lt;Drivers!$L$6+Drivers!$M$6),Drivers!$N$6,1)))</x:f>
        <x:v>2.73496492665898</x:v>
      </x:c>
      <x:c r="J10" s="96" t="n">
        <x:f>IF(OR($A10&lt;=Drivers!$H$7,D9&gt;=ReadMe!$C$10),0,MAX(ReadMe!$C$15,(Drivers!$E$7+Drivers!$F$7*SIN($A10*ReadMe!$C$14+Drivers!$G$7))*INDEX(TrackData!$G$6:$G$315,MOD(INT(D9),ReadMe!$C$9)+1)*IF(AND($A10&gt;=Drivers!$I$7,$A10&lt;Drivers!$I$7+Drivers!$J$7),Drivers!$K$7,1)*IF(AND($A10&gt;=Drivers!$L$7,$A10&lt;Drivers!$L$7+Drivers!$M$7),Drivers!$N$7,1)))</x:f>
        <x:v>2.9197742550713066</x:v>
      </x:c>
      <x:c r="K10" s="96" t="n">
        <x:f>IF(OR($A10&lt;=Drivers!$H$8,E9&gt;=ReadMe!$C$10),0,MAX(ReadMe!$C$15,(Drivers!$E$8+Drivers!$F$8*SIN($A10*ReadMe!$C$14+Drivers!$G$8))*INDEX(TrackData!$G$6:$G$315,MOD(INT(E9),ReadMe!$C$9)+1)*IF(AND($A10&gt;=Drivers!$I$8,$A10&lt;Drivers!$I$8+Drivers!$J$8),Drivers!$K$8,1)*IF(AND($A10&gt;=Drivers!$L$8,$A10&lt;Drivers!$L$8+Drivers!$M$8),Drivers!$N$8,1)))</x:f>
        <x:v>2.6796814453341686</x:v>
      </x:c>
      <x:c r="L10" s="96" t="n">
        <x:f>IF(OR($A10&lt;=Drivers!$H$9,F9&gt;=ReadMe!$C$10),0,MAX(ReadMe!$C$15,(Drivers!$E$9+Drivers!$F$9*SIN($A10*ReadMe!$C$14+Drivers!$G$9))*INDEX(TrackData!$G$6:$G$315,MOD(INT(F9),ReadMe!$C$9)+1)*IF(AND($A10&gt;=Drivers!$I$9,$A10&lt;Drivers!$I$9+Drivers!$J$9),Drivers!$K$9,1)*IF(AND($A10&gt;=Drivers!$L$9,$A10&lt;Drivers!$L$9+Drivers!$M$9),Drivers!$N$9,1)))</x:f>
        <x:v>2.495667982055221</x:v>
      </x:c>
      <x:c r="M10" s="96" t="n">
        <x:f>IF(OR($A10&lt;=Drivers!$H$10,G9&gt;=ReadMe!$C$10),0,MAX(ReadMe!$C$15,(Drivers!$E$10+Drivers!$F$10*SIN($A10*ReadMe!$C$14+Drivers!$G$10))*INDEX(TrackData!$G$6:$G$315,MOD(INT(G9),ReadMe!$C$9)+1)*IF(AND($A10&gt;=Drivers!$I$10,$A10&lt;Drivers!$I$10+Drivers!$J$10),Drivers!$K$10,1)*IF(AND($A10&gt;=Drivers!$L$10,$A10&lt;Drivers!$L$10+Drivers!$M$10),Drivers!$N$10,1)))</x:f>
        <x:v>2.248628330924027</x:v>
      </x:c>
      <x:c r="N10" s="96" t="n">
        <x:f>IF(OR($A10&lt;=Drivers!$H$11,H9&gt;=ReadMe!$C$10),0,MAX(ReadMe!$C$15,(Drivers!$E$11+Drivers!$F$11*SIN($A10*ReadMe!$C$14+Drivers!$G$11))*INDEX(TrackData!$G$6:$G$315,MOD(INT(H9),ReadMe!$C$9)+1)*IF(AND($A10&gt;=Drivers!$I$11,$A10&lt;Drivers!$I$11+Drivers!$J$11),Drivers!$K$11,1)*IF(AND($A10&gt;=Drivers!$L$11,$A10&lt;Drivers!$L$11+Drivers!$M$11),Drivers!$N$11,1)))</x:f>
        <x:v>2.5704053716688042</x:v>
      </x:c>
      <x:c r="O10" s="12" t="n">
        <x:f>MIN(ReadMe!$C$8,MAX(0,INT(C10/ReadMe!$C$9)))</x:f>
        <x:v>0</x:v>
      </x:c>
      <x:c r="P10" s="12" t="n">
        <x:f>MIN(ReadMe!$C$8,MAX(0,INT(D10/ReadMe!$C$9)))</x:f>
        <x:v>0</x:v>
      </x:c>
      <x:c r="Q10" s="12" t="n">
        <x:f>MIN(ReadMe!$C$8,MAX(0,INT(E10/ReadMe!$C$9)))</x:f>
        <x:v>0</x:v>
      </x:c>
      <x:c r="R10" s="12" t="n">
        <x:f>MIN(ReadMe!$C$8,MAX(0,INT(F10/ReadMe!$C$9)))</x:f>
        <x:v>0</x:v>
      </x:c>
      <x:c r="S10" s="12" t="n">
        <x:f>MIN(ReadMe!$C$8,MAX(0,INT(G10/ReadMe!$C$9)))</x:f>
        <x:v>0</x:v>
      </x:c>
      <x:c r="T10" s="12" t="n">
        <x:f>MIN(ReadMe!$C$8,MAX(0,INT(H10/ReadMe!$C$9)))</x:f>
        <x:v>0</x:v>
      </x:c>
    </x:row>
    <x:row r="11" ht="21" customHeight="1">
      <x:c r="A11" s="12" t="n">
        <x:v>5</x:v>
      </x:c>
      <x:c r="B11" s="96" t="n">
        <x:f>A11*ReadMe!$C$12</x:f>
        <x:v>1.25</x:v>
      </x:c>
      <x:c r="C11" s="96" t="n">
        <x:f>MIN(ReadMe!$C$10,C10+I11)</x:f>
        <x:v>13.581451625474545</x:v>
      </x:c>
      <x:c r="D11" s="96" t="n">
        <x:f>MIN(ReadMe!$C$10,D10+J11)</x:f>
        <x:v>5.670989533280171</x:v>
      </x:c>
      <x:c r="E11" s="96" t="n">
        <x:f>MIN(ReadMe!$C$10,E10+K11)</x:f>
        <x:v>-3.961710825799229</x:v>
      </x:c>
      <x:c r="F11" s="96" t="n">
        <x:f>MIN(ReadMe!$C$10,F10+L11)</x:f>
        <x:v>-5.4469119193237505</x:v>
      </x:c>
      <x:c r="G11" s="96" t="n">
        <x:f>MIN(ReadMe!$C$10,G10+M11)</x:f>
        <x:v>-19.490559837268982</x:v>
      </x:c>
      <x:c r="H11" s="96" t="n">
        <x:f>MIN(ReadMe!$C$10,H10+N11)</x:f>
        <x:v>-19.761757580145034</x:v>
      </x:c>
      <x:c r="I11" s="96" t="n">
        <x:f>IF(OR($A11&lt;=Drivers!$H$6,C10&gt;=ReadMe!$C$10),0,MAX(ReadMe!$C$15,(Drivers!$E$6+Drivers!$F$6*SIN($A11*ReadMe!$C$14+Drivers!$G$6))*INDEX(TrackData!$G$6:$G$315,MOD(INT(C10),ReadMe!$C$9)+1)*IF(AND($A11&gt;=Drivers!$I$6,$A11&lt;Drivers!$I$6+Drivers!$J$6),Drivers!$K$6,1)*IF(AND($A11&gt;=Drivers!$L$6,$A11&lt;Drivers!$L$6+Drivers!$M$6),Drivers!$N$6,1)))</x:f>
        <x:v>2.7527336839886942</x:v>
      </x:c>
      <x:c r="J11" s="96" t="n">
        <x:f>IF(OR($A11&lt;=Drivers!$H$7,D10&gt;=ReadMe!$C$10),0,MAX(ReadMe!$C$15,(Drivers!$E$7+Drivers!$F$7*SIN($A11*ReadMe!$C$14+Drivers!$G$7))*INDEX(TrackData!$G$6:$G$315,MOD(INT(D10),ReadMe!$C$9)+1)*IF(AND($A11&gt;=Drivers!$I$7,$A11&lt;Drivers!$I$7+Drivers!$J$7),Drivers!$K$7,1)*IF(AND($A11&gt;=Drivers!$L$7,$A11&lt;Drivers!$L$7+Drivers!$M$7),Drivers!$N$7,1)))</x:f>
        <x:v>2.919706953012895</x:v>
      </x:c>
      <x:c r="K11" s="96" t="n">
        <x:f>IF(OR($A11&lt;=Drivers!$H$8,E10&gt;=ReadMe!$C$10),0,MAX(ReadMe!$C$15,(Drivers!$E$8+Drivers!$F$8*SIN($A11*ReadMe!$C$14+Drivers!$G$8))*INDEX(TrackData!$G$6:$G$315,MOD(INT(E10),ReadMe!$C$9)+1)*IF(AND($A11&gt;=Drivers!$I$8,$A11&lt;Drivers!$I$8+Drivers!$J$8),Drivers!$K$8,1)*IF(AND($A11&gt;=Drivers!$L$8,$A11&lt;Drivers!$L$8+Drivers!$M$8),Drivers!$N$8,1)))</x:f>
        <x:v>2.6508770916258877</x:v>
      </x:c>
      <x:c r="L11" s="96" t="n">
        <x:f>IF(OR($A11&lt;=Drivers!$H$9,F10&gt;=ReadMe!$C$10),0,MAX(ReadMe!$C$15,(Drivers!$E$9+Drivers!$F$9*SIN($A11*ReadMe!$C$14+Drivers!$G$9))*INDEX(TrackData!$G$6:$G$315,MOD(INT(F10),ReadMe!$C$9)+1)*IF(AND($A11&gt;=Drivers!$I$9,$A11&lt;Drivers!$I$9+Drivers!$J$9),Drivers!$K$9,1)*IF(AND($A11&gt;=Drivers!$L$9,$A11&lt;Drivers!$L$9+Drivers!$M$9),Drivers!$N$9,1)))</x:f>
        <x:v>2.4832982268803443</x:v>
      </x:c>
      <x:c r="M11" s="96" t="n">
        <x:f>IF(OR($A11&lt;=Drivers!$H$10,G10&gt;=ReadMe!$C$10),0,MAX(ReadMe!$C$15,(Drivers!$E$10+Drivers!$F$10*SIN($A11*ReadMe!$C$14+Drivers!$G$10))*INDEX(TrackData!$G$6:$G$315,MOD(INT(G10),ReadMe!$C$9)+1)*IF(AND($A11&gt;=Drivers!$I$10,$A11&lt;Drivers!$I$10+Drivers!$J$10),Drivers!$K$10,1)*IF(AND($A11&gt;=Drivers!$L$10,$A11&lt;Drivers!$L$10+Drivers!$M$10),Drivers!$N$10,1)))</x:f>
        <x:v>2.260811831806988</x:v>
      </x:c>
      <x:c r="N11" s="96" t="n">
        <x:f>IF(OR($A11&lt;=Drivers!$H$11,H10&gt;=ReadMe!$C$10),0,MAX(ReadMe!$C$15,(Drivers!$E$11+Drivers!$F$11*SIN($A11*ReadMe!$C$14+Drivers!$G$11))*INDEX(TrackData!$G$6:$G$315,MOD(INT(H10),ReadMe!$C$9)+1)*IF(AND($A11&gt;=Drivers!$I$11,$A11&lt;Drivers!$I$11+Drivers!$J$11),Drivers!$K$11,1)*IF(AND($A11&gt;=Drivers!$L$11,$A11&lt;Drivers!$L$11+Drivers!$M$11),Drivers!$N$11,1)))</x:f>
        <x:v>2.593129809393531</x:v>
      </x:c>
      <x:c r="O11" s="12" t="n">
        <x:f>MIN(ReadMe!$C$8,MAX(0,INT(C11/ReadMe!$C$9)))</x:f>
        <x:v>0</x:v>
      </x:c>
      <x:c r="P11" s="12" t="n">
        <x:f>MIN(ReadMe!$C$8,MAX(0,INT(D11/ReadMe!$C$9)))</x:f>
        <x:v>0</x:v>
      </x:c>
      <x:c r="Q11" s="12" t="n">
        <x:f>MIN(ReadMe!$C$8,MAX(0,INT(E11/ReadMe!$C$9)))</x:f>
        <x:v>0</x:v>
      </x:c>
      <x:c r="R11" s="12" t="n">
        <x:f>MIN(ReadMe!$C$8,MAX(0,INT(F11/ReadMe!$C$9)))</x:f>
        <x:v>0</x:v>
      </x:c>
      <x:c r="S11" s="12" t="n">
        <x:f>MIN(ReadMe!$C$8,MAX(0,INT(G11/ReadMe!$C$9)))</x:f>
        <x:v>0</x:v>
      </x:c>
      <x:c r="T11" s="12" t="n">
        <x:f>MIN(ReadMe!$C$8,MAX(0,INT(H11/ReadMe!$C$9)))</x:f>
        <x:v>0</x:v>
      </x:c>
    </x:row>
    <x:row r="12" ht="21" customHeight="1">
      <x:c r="A12" s="12" t="n">
        <x:v>6</x:v>
      </x:c>
      <x:c r="B12" s="96" t="n">
        <x:f>A12*ReadMe!$C$12</x:f>
        <x:v>1.5</x:v>
      </x:c>
      <x:c r="C12" s="96" t="n">
        <x:f>MIN(ReadMe!$C$10,C11+I12)</x:f>
        <x:v>16.35131559110849</x:v>
      </x:c>
      <x:c r="D12" s="96" t="n">
        <x:f>MIN(ReadMe!$C$10,D11+J12)</x:f>
        <x:v>8.588565688062264</x:v>
      </x:c>
      <x:c r="E12" s="96" t="n">
        <x:f>MIN(ReadMe!$C$10,E11+K12)</x:f>
        <x:v>-1.340194930381693</x:v>
      </x:c>
      <x:c r="F12" s="96" t="n">
        <x:f>MIN(ReadMe!$C$10,F11+L12)</x:f>
        <x:v>-2.9745602963921565</x:v>
      </x:c>
      <x:c r="G12" s="96" t="n">
        <x:f>MIN(ReadMe!$C$10,G11+M12)</x:f>
        <x:v>-17.215573430724493</x:v>
      </x:c>
      <x:c r="H12" s="96" t="n">
        <x:f>MIN(ReadMe!$C$10,H11+N12)</x:f>
        <x:v>-17.145580629606172</x:v>
      </x:c>
      <x:c r="I12" s="96" t="n">
        <x:f>IF(OR($A12&lt;=Drivers!$H$6,C11&gt;=ReadMe!$C$10),0,MAX(ReadMe!$C$15,(Drivers!$E$6+Drivers!$F$6*SIN($A12*ReadMe!$C$14+Drivers!$G$6))*INDEX(TrackData!$G$6:$G$315,MOD(INT(C11),ReadMe!$C$9)+1)*IF(AND($A12&gt;=Drivers!$I$6,$A12&lt;Drivers!$I$6+Drivers!$J$6),Drivers!$K$6,1)*IF(AND($A12&gt;=Drivers!$L$6,$A12&lt;Drivers!$L$6+Drivers!$M$6),Drivers!$N$6,1)))</x:f>
        <x:v>2.7698639656339483</x:v>
      </x:c>
      <x:c r="J12" s="96" t="n">
        <x:f>IF(OR($A12&lt;=Drivers!$H$7,D11&gt;=ReadMe!$C$10),0,MAX(ReadMe!$C$15,(Drivers!$E$7+Drivers!$F$7*SIN($A12*ReadMe!$C$14+Drivers!$G$7))*INDEX(TrackData!$G$6:$G$315,MOD(INT(D11),ReadMe!$C$9)+1)*IF(AND($A12&gt;=Drivers!$I$7,$A12&lt;Drivers!$I$7+Drivers!$J$7),Drivers!$K$7,1)*IF(AND($A12&gt;=Drivers!$L$7,$A12&lt;Drivers!$L$7+Drivers!$M$7),Drivers!$N$7,1)))</x:f>
        <x:v>2.9175761547820924</x:v>
      </x:c>
      <x:c r="K12" s="96" t="n">
        <x:f>IF(OR($A12&lt;=Drivers!$H$8,E11&gt;=ReadMe!$C$10),0,MAX(ReadMe!$C$15,(Drivers!$E$8+Drivers!$F$8*SIN($A12*ReadMe!$C$14+Drivers!$G$8))*INDEX(TrackData!$G$6:$G$315,MOD(INT(E11),ReadMe!$C$9)+1)*IF(AND($A12&gt;=Drivers!$I$8,$A12&lt;Drivers!$I$8+Drivers!$J$8),Drivers!$K$8,1)*IF(AND($A12&gt;=Drivers!$L$8,$A12&lt;Drivers!$L$8+Drivers!$M$8),Drivers!$N$8,1)))</x:f>
        <x:v>2.621515895417536</x:v>
      </x:c>
      <x:c r="L12" s="96" t="n">
        <x:f>IF(OR($A12&lt;=Drivers!$H$9,F11&gt;=ReadMe!$C$10),0,MAX(ReadMe!$C$15,(Drivers!$E$9+Drivers!$F$9*SIN($A12*ReadMe!$C$14+Drivers!$G$9))*INDEX(TrackData!$G$6:$G$315,MOD(INT(F11),ReadMe!$C$9)+1)*IF(AND($A12&gt;=Drivers!$I$9,$A12&lt;Drivers!$I$9+Drivers!$J$9),Drivers!$K$9,1)*IF(AND($A12&gt;=Drivers!$L$9,$A12&lt;Drivers!$L$9+Drivers!$M$9),Drivers!$N$9,1)))</x:f>
        <x:v>2.472351622931594</x:v>
      </x:c>
      <x:c r="M12" s="96" t="n">
        <x:f>IF(OR($A12&lt;=Drivers!$H$10,G11&gt;=ReadMe!$C$10),0,MAX(ReadMe!$C$15,(Drivers!$E$10+Drivers!$F$10*SIN($A12*ReadMe!$C$14+Drivers!$G$10))*INDEX(TrackData!$G$6:$G$315,MOD(INT(G11),ReadMe!$C$9)+1)*IF(AND($A12&gt;=Drivers!$I$10,$A12&lt;Drivers!$I$10+Drivers!$J$10),Drivers!$K$10,1)*IF(AND($A12&gt;=Drivers!$L$10,$A12&lt;Drivers!$L$10+Drivers!$M$10),Drivers!$N$10,1)))</x:f>
        <x:v>2.2749864065444876</x:v>
      </x:c>
      <x:c r="N12" s="96" t="n">
        <x:f>IF(OR($A12&lt;=Drivers!$H$11,H11&gt;=ReadMe!$C$10),0,MAX(ReadMe!$C$15,(Drivers!$E$11+Drivers!$F$11*SIN($A12*ReadMe!$C$14+Drivers!$G$11))*INDEX(TrackData!$G$6:$G$315,MOD(INT(H11),ReadMe!$C$9)+1)*IF(AND($A12&gt;=Drivers!$I$11,$A12&lt;Drivers!$I$11+Drivers!$J$11),Drivers!$K$11,1)*IF(AND($A12&gt;=Drivers!$L$11,$A12&lt;Drivers!$L$11+Drivers!$M$11),Drivers!$N$11,1)))</x:f>
        <x:v>2.6161769505388603</x:v>
      </x:c>
      <x:c r="O12" s="12" t="n">
        <x:f>MIN(ReadMe!$C$8,MAX(0,INT(C12/ReadMe!$C$9)))</x:f>
        <x:v>0</x:v>
      </x:c>
      <x:c r="P12" s="12" t="n">
        <x:f>MIN(ReadMe!$C$8,MAX(0,INT(D12/ReadMe!$C$9)))</x:f>
        <x:v>0</x:v>
      </x:c>
      <x:c r="Q12" s="12" t="n">
        <x:f>MIN(ReadMe!$C$8,MAX(0,INT(E12/ReadMe!$C$9)))</x:f>
        <x:v>0</x:v>
      </x:c>
      <x:c r="R12" s="12" t="n">
        <x:f>MIN(ReadMe!$C$8,MAX(0,INT(F12/ReadMe!$C$9)))</x:f>
        <x:v>0</x:v>
      </x:c>
      <x:c r="S12" s="12" t="n">
        <x:f>MIN(ReadMe!$C$8,MAX(0,INT(G12/ReadMe!$C$9)))</x:f>
        <x:v>0</x:v>
      </x:c>
      <x:c r="T12" s="12" t="n">
        <x:f>MIN(ReadMe!$C$8,MAX(0,INT(H12/ReadMe!$C$9)))</x:f>
        <x:v>0</x:v>
      </x:c>
    </x:row>
    <x:row r="13" ht="21" customHeight="1">
      <x:c r="A13" s="12" t="n">
        <x:v>7</x:v>
      </x:c>
      <x:c r="B13" s="96" t="n">
        <x:f>A13*ReadMe!$C$12</x:f>
        <x:v>1.75</x:v>
      </x:c>
      <x:c r="C13" s="96" t="n">
        <x:f>MIN(ReadMe!$C$10,C12+I13)</x:f>
        <x:v>19.13755341992529</x:v>
      </x:c>
      <x:c r="D13" s="96" t="n">
        <x:f>MIN(ReadMe!$C$10,D12+J13)</x:f>
        <x:v>11.501962219085101</x:v>
      </x:c>
      <x:c r="E13" s="96" t="n">
        <x:f>MIN(ReadMe!$C$10,E12+K13)</x:f>
        <x:v>1.2516050795153393</x:v>
      </x:c>
      <x:c r="F13" s="96" t="n">
        <x:f>MIN(ReadMe!$C$10,F12+L13)</x:f>
        <x:v>-0.5116567583109304</x:v>
      </x:c>
      <x:c r="G13" s="96" t="n">
        <x:f>MIN(ReadMe!$C$10,G12+M13)</x:f>
        <x:v>-14.924518968187748</x:v>
      </x:c>
      <x:c r="H13" s="96" t="n">
        <x:f>MIN(ReadMe!$C$10,H12+N13)</x:f>
        <x:v>-14.506192515129438</x:v>
      </x:c>
      <x:c r="I13" s="96" t="n">
        <x:f>IF(OR($A13&lt;=Drivers!$H$6,C12&gt;=ReadMe!$C$10),0,MAX(ReadMe!$C$15,(Drivers!$E$6+Drivers!$F$6*SIN($A13*ReadMe!$C$14+Drivers!$G$6))*INDEX(TrackData!$G$6:$G$315,MOD(INT(C12),ReadMe!$C$9)+1)*IF(AND($A13&gt;=Drivers!$I$6,$A13&lt;Drivers!$I$6+Drivers!$J$6),Drivers!$K$6,1)*IF(AND($A13&gt;=Drivers!$L$6,$A13&lt;Drivers!$L$6+Drivers!$M$6),Drivers!$N$6,1)))</x:f>
        <x:v>2.7862378288167995</x:v>
      </x:c>
      <x:c r="J13" s="96" t="n">
        <x:f>IF(OR($A13&lt;=Drivers!$H$7,D12&gt;=ReadMe!$C$10),0,MAX(ReadMe!$C$15,(Drivers!$E$7+Drivers!$F$7*SIN($A13*ReadMe!$C$14+Drivers!$G$7))*INDEX(TrackData!$G$6:$G$315,MOD(INT(D12),ReadMe!$C$9)+1)*IF(AND($A13&gt;=Drivers!$I$7,$A13&lt;Drivers!$I$7+Drivers!$J$7),Drivers!$K$7,1)*IF(AND($A13&gt;=Drivers!$L$7,$A13&lt;Drivers!$L$7+Drivers!$M$7),Drivers!$N$7,1)))</x:f>
        <x:v>2.913396531022836</x:v>
      </x:c>
      <x:c r="K13" s="96" t="n">
        <x:f>IF(OR($A13&lt;=Drivers!$H$8,E12&gt;=ReadMe!$C$10),0,MAX(ReadMe!$C$15,(Drivers!$E$8+Drivers!$F$8*SIN($A13*ReadMe!$C$14+Drivers!$G$8))*INDEX(TrackData!$G$6:$G$315,MOD(INT(E12),ReadMe!$C$9)+1)*IF(AND($A13&gt;=Drivers!$I$8,$A13&lt;Drivers!$I$8+Drivers!$J$8),Drivers!$K$8,1)*IF(AND($A13&gt;=Drivers!$L$8,$A13&lt;Drivers!$L$8+Drivers!$M$8),Drivers!$N$8,1)))</x:f>
        <x:v>2.591800009897032</x:v>
      </x:c>
      <x:c r="L13" s="96" t="n">
        <x:f>IF(OR($A13&lt;=Drivers!$H$9,F12&gt;=ReadMe!$C$10),0,MAX(ReadMe!$C$15,(Drivers!$E$9+Drivers!$F$9*SIN($A13*ReadMe!$C$14+Drivers!$G$9))*INDEX(TrackData!$G$6:$G$315,MOD(INT(F12),ReadMe!$C$9)+1)*IF(AND($A13&gt;=Drivers!$I$9,$A13&lt;Drivers!$I$9+Drivers!$J$9),Drivers!$K$9,1)*IF(AND($A13&gt;=Drivers!$L$9,$A13&lt;Drivers!$L$9+Drivers!$M$9),Drivers!$N$9,1)))</x:f>
        <x:v>2.462903538081226</x:v>
      </x:c>
      <x:c r="M13" s="96" t="n">
        <x:f>IF(OR($A13&lt;=Drivers!$H$10,G12&gt;=ReadMe!$C$10),0,MAX(ReadMe!$C$15,(Drivers!$E$10+Drivers!$F$10*SIN($A13*ReadMe!$C$14+Drivers!$G$10))*INDEX(TrackData!$G$6:$G$315,MOD(INT(G12),ReadMe!$C$9)+1)*IF(AND($A13&gt;=Drivers!$I$10,$A13&lt;Drivers!$I$10+Drivers!$J$10),Drivers!$K$10,1)*IF(AND($A13&gt;=Drivers!$L$10,$A13&lt;Drivers!$L$10+Drivers!$M$10),Drivers!$N$10,1)))</x:f>
        <x:v>2.2910544625367466</x:v>
      </x:c>
      <x:c r="N13" s="96" t="n">
        <x:f>IF(OR($A13&lt;=Drivers!$H$11,H12&gt;=ReadMe!$C$10),0,MAX(ReadMe!$C$15,(Drivers!$E$11+Drivers!$F$11*SIN($A13*ReadMe!$C$14+Drivers!$G$11))*INDEX(TrackData!$G$6:$G$315,MOD(INT(H12),ReadMe!$C$9)+1)*IF(AND($A13&gt;=Drivers!$I$11,$A13&lt;Drivers!$I$11+Drivers!$J$11),Drivers!$K$11,1)*IF(AND($A13&gt;=Drivers!$L$11,$A13&lt;Drivers!$L$11+Drivers!$M$11),Drivers!$N$11,1)))</x:f>
        <x:v>2.6393881144767333</x:v>
      </x:c>
      <x:c r="O13" s="12" t="n">
        <x:f>MIN(ReadMe!$C$8,MAX(0,INT(C13/ReadMe!$C$9)))</x:f>
        <x:v>0</x:v>
      </x:c>
      <x:c r="P13" s="12" t="n">
        <x:f>MIN(ReadMe!$C$8,MAX(0,INT(D13/ReadMe!$C$9)))</x:f>
        <x:v>0</x:v>
      </x:c>
      <x:c r="Q13" s="12" t="n">
        <x:f>MIN(ReadMe!$C$8,MAX(0,INT(E13/ReadMe!$C$9)))</x:f>
        <x:v>0</x:v>
      </x:c>
      <x:c r="R13" s="12" t="n">
        <x:f>MIN(ReadMe!$C$8,MAX(0,INT(F13/ReadMe!$C$9)))</x:f>
        <x:v>0</x:v>
      </x:c>
      <x:c r="S13" s="12" t="n">
        <x:f>MIN(ReadMe!$C$8,MAX(0,INT(G13/ReadMe!$C$9)))</x:f>
        <x:v>0</x:v>
      </x:c>
      <x:c r="T13" s="12" t="n">
        <x:f>MIN(ReadMe!$C$8,MAX(0,INT(H13/ReadMe!$C$9)))</x:f>
        <x:v>0</x:v>
      </x:c>
    </x:row>
    <x:row r="14" ht="21" customHeight="1">
      <x:c r="A14" s="12" t="n">
        <x:v>8</x:v>
      </x:c>
      <x:c r="B14" s="96" t="n">
        <x:f>A14*ReadMe!$C$12</x:f>
        <x:v>2</x:v>
      </x:c>
      <x:c r="C14" s="96" t="n">
        <x:f>MIN(ReadMe!$C$10,C13+I14)</x:f>
        <x:v>21.93929595866054</x:v>
      </x:c>
      <x:c r="D14" s="96" t="n">
        <x:f>MIN(ReadMe!$C$10,D13+J14)</x:f>
        <x:v>14.409159077722274</x:v>
      </x:c>
      <x:c r="E14" s="96" t="n">
        <x:f>MIN(ReadMe!$C$10,E13+K14)</x:f>
        <x:v>3.8135391098198803</x:v>
      </x:c>
      <x:c r="F14" s="96" t="n">
        <x:f>MIN(ReadMe!$C$10,F13+L14)</x:f>
        <x:v>1.9433622645175705</x:v>
      </x:c>
      <x:c r="G14" s="96" t="n">
        <x:f>MIN(ReadMe!$C$10,G13+M14)</x:f>
        <x:v>-12.615613597709391</x:v>
      </x:c>
      <x:c r="H14" s="96" t="n">
        <x:f>MIN(ReadMe!$C$10,H13+N14)</x:f>
        <x:v>-11.843589023854829</x:v>
      </x:c>
      <x:c r="I14" s="96" t="n">
        <x:f>IF(OR($A14&lt;=Drivers!$H$6,C13&gt;=ReadMe!$C$10),0,MAX(ReadMe!$C$15,(Drivers!$E$6+Drivers!$F$6*SIN($A14*ReadMe!$C$14+Drivers!$G$6))*INDEX(TrackData!$G$6:$G$315,MOD(INT(C13),ReadMe!$C$9)+1)*IF(AND($A14&gt;=Drivers!$I$6,$A14&lt;Drivers!$I$6+Drivers!$J$6),Drivers!$K$6,1)*IF(AND($A14&gt;=Drivers!$L$6,$A14&lt;Drivers!$L$6+Drivers!$M$6),Drivers!$N$6,1)))</x:f>
        <x:v>2.8017425387352515</x:v>
      </x:c>
      <x:c r="J14" s="96" t="n">
        <x:f>IF(OR($A14&lt;=Drivers!$H$7,D13&gt;=ReadMe!$C$10),0,MAX(ReadMe!$C$15,(Drivers!$E$7+Drivers!$F$7*SIN($A14*ReadMe!$C$14+Drivers!$G$7))*INDEX(TrackData!$G$6:$G$315,MOD(INT(D13),ReadMe!$C$9)+1)*IF(AND($A14&gt;=Drivers!$I$7,$A14&lt;Drivers!$I$7+Drivers!$J$7),Drivers!$K$7,1)*IF(AND($A14&gt;=Drivers!$L$7,$A14&lt;Drivers!$L$7+Drivers!$M$7),Drivers!$N$7,1)))</x:f>
        <x:v>2.9071968586371724</x:v>
      </x:c>
      <x:c r="K14" s="96" t="n">
        <x:f>IF(OR($A14&lt;=Drivers!$H$8,E13&gt;=ReadMe!$C$10),0,MAX(ReadMe!$C$15,(Drivers!$E$8+Drivers!$F$8*SIN($A14*ReadMe!$C$14+Drivers!$G$8))*INDEX(TrackData!$G$6:$G$315,MOD(INT(E13),ReadMe!$C$9)+1)*IF(AND($A14&gt;=Drivers!$I$8,$A14&lt;Drivers!$I$8+Drivers!$J$8),Drivers!$K$8,1)*IF(AND($A14&gt;=Drivers!$L$8,$A14&lt;Drivers!$L$8+Drivers!$M$8),Drivers!$N$8,1)))</x:f>
        <x:v>2.561934030304541</x:v>
      </x:c>
      <x:c r="L14" s="96" t="n">
        <x:f>IF(OR($A14&lt;=Drivers!$H$9,F13&gt;=ReadMe!$C$10),0,MAX(ReadMe!$C$15,(Drivers!$E$9+Drivers!$F$9*SIN($A14*ReadMe!$C$14+Drivers!$G$9))*INDEX(TrackData!$G$6:$G$315,MOD(INT(F13),ReadMe!$C$9)+1)*IF(AND($A14&gt;=Drivers!$I$9,$A14&lt;Drivers!$I$9+Drivers!$J$9),Drivers!$K$9,1)*IF(AND($A14&gt;=Drivers!$L$9,$A14&lt;Drivers!$L$9+Drivers!$M$9),Drivers!$N$9,1)))</x:f>
        <x:v>2.455019022828501</x:v>
      </x:c>
      <x:c r="M14" s="96" t="n">
        <x:f>IF(OR($A14&lt;=Drivers!$H$10,G13&gt;=ReadMe!$C$10),0,MAX(ReadMe!$C$15,(Drivers!$E$10+Drivers!$F$10*SIN($A14*ReadMe!$C$14+Drivers!$G$10))*INDEX(TrackData!$G$6:$G$315,MOD(INT(G13),ReadMe!$C$9)+1)*IF(AND($A14&gt;=Drivers!$I$10,$A14&lt;Drivers!$I$10+Drivers!$J$10),Drivers!$K$10,1)*IF(AND($A14&gt;=Drivers!$L$10,$A14&lt;Drivers!$L$10+Drivers!$M$10),Drivers!$N$10,1)))</x:f>
        <x:v>2.3089053704783566</x:v>
      </x:c>
      <x:c r="N14" s="96" t="n">
        <x:f>IF(OR($A14&lt;=Drivers!$H$11,H13&gt;=ReadMe!$C$10),0,MAX(ReadMe!$C$15,(Drivers!$E$11+Drivers!$F$11*SIN($A14*ReadMe!$C$14+Drivers!$G$11))*INDEX(TrackData!$G$6:$G$315,MOD(INT(H13),ReadMe!$C$9)+1)*IF(AND($A14&gt;=Drivers!$I$11,$A14&lt;Drivers!$I$11+Drivers!$J$11),Drivers!$K$11,1)*IF(AND($A14&gt;=Drivers!$L$11,$A14&lt;Drivers!$L$11+Drivers!$M$11),Drivers!$N$11,1)))</x:f>
        <x:v>2.6626034912746093</x:v>
      </x:c>
      <x:c r="O14" s="12" t="n">
        <x:f>MIN(ReadMe!$C$8,MAX(0,INT(C14/ReadMe!$C$9)))</x:f>
        <x:v>0</x:v>
      </x:c>
      <x:c r="P14" s="12" t="n">
        <x:f>MIN(ReadMe!$C$8,MAX(0,INT(D14/ReadMe!$C$9)))</x:f>
        <x:v>0</x:v>
      </x:c>
      <x:c r="Q14" s="12" t="n">
        <x:f>MIN(ReadMe!$C$8,MAX(0,INT(E14/ReadMe!$C$9)))</x:f>
        <x:v>0</x:v>
      </x:c>
      <x:c r="R14" s="12" t="n">
        <x:f>MIN(ReadMe!$C$8,MAX(0,INT(F14/ReadMe!$C$9)))</x:f>
        <x:v>0</x:v>
      </x:c>
      <x:c r="S14" s="12" t="n">
        <x:f>MIN(ReadMe!$C$8,MAX(0,INT(G14/ReadMe!$C$9)))</x:f>
        <x:v>0</x:v>
      </x:c>
      <x:c r="T14" s="12" t="n">
        <x:f>MIN(ReadMe!$C$8,MAX(0,INT(H14/ReadMe!$C$9)))</x:f>
        <x:v>0</x:v>
      </x:c>
    </x:row>
    <x:row r="15" ht="21" customHeight="1">
      <x:c r="A15" s="12" t="n">
        <x:v>9</x:v>
      </x:c>
      <x:c r="B15" s="96" t="n">
        <x:f>A15*ReadMe!$C$12</x:f>
        <x:v>2.25</x:v>
      </x:c>
      <x:c r="C15" s="96" t="n">
        <x:f>MIN(ReadMe!$C$10,C14+I15)</x:f>
        <x:v>24.755567303408096</x:v>
      </x:c>
      <x:c r="D15" s="96" t="n">
        <x:f>MIN(ReadMe!$C$10,D14+J15)</x:f>
        <x:v>17.308178900377232</x:v>
      </x:c>
      <x:c r="E15" s="96" t="n">
        <x:f>MIN(ReadMe!$C$10,E14+K15)</x:f>
        <x:v>6.345662695104705</x:v>
      </x:c>
      <x:c r="F15" s="96" t="n">
        <x:f>MIN(ReadMe!$C$10,F14+L15)</x:f>
        <x:v>4.39211462694157</x:v>
      </x:c>
      <x:c r="G15" s="96" t="n">
        <x:f>MIN(ReadMe!$C$10,G14+M15)</x:f>
        <x:v>-10.287197371663249</x:v>
      </x:c>
      <x:c r="H15" s="96" t="n">
        <x:f>MIN(ReadMe!$C$10,H14+N15)</x:f>
        <x:v>-9.157925781860614</x:v>
      </x:c>
      <x:c r="I15" s="96" t="n">
        <x:f>IF(OR($A15&lt;=Drivers!$H$6,C14&gt;=ReadMe!$C$10),0,MAX(ReadMe!$C$15,(Drivers!$E$6+Drivers!$F$6*SIN($A15*ReadMe!$C$14+Drivers!$G$6))*INDEX(TrackData!$G$6:$G$315,MOD(INT(C14),ReadMe!$C$9)+1)*IF(AND($A15&gt;=Drivers!$I$6,$A15&lt;Drivers!$I$6+Drivers!$J$6),Drivers!$K$6,1)*IF(AND($A15&gt;=Drivers!$L$6,$A15&lt;Drivers!$L$6+Drivers!$M$6),Drivers!$N$6,1)))</x:f>
        <x:v>2.816271344747554</x:v>
      </x:c>
      <x:c r="J15" s="96" t="n">
        <x:f>IF(OR($A15&lt;=Drivers!$H$7,D14&gt;=ReadMe!$C$10),0,MAX(ReadMe!$C$15,(Drivers!$E$7+Drivers!$F$7*SIN($A15*ReadMe!$C$14+Drivers!$G$7))*INDEX(TrackData!$G$6:$G$315,MOD(INT(D14),ReadMe!$C$9)+1)*IF(AND($A15&gt;=Drivers!$I$7,$A15&lt;Drivers!$I$7+Drivers!$J$7),Drivers!$K$7,1)*IF(AND($A15&gt;=Drivers!$L$7,$A15&lt;Drivers!$L$7+Drivers!$M$7),Drivers!$N$7,1)))</x:f>
        <x:v>2.8990198226549584</x:v>
      </x:c>
      <x:c r="K15" s="96" t="n">
        <x:f>IF(OR($A15&lt;=Drivers!$H$8,E14&gt;=ReadMe!$C$10),0,MAX(ReadMe!$C$15,(Drivers!$E$8+Drivers!$F$8*SIN($A15*ReadMe!$C$14+Drivers!$G$8))*INDEX(TrackData!$G$6:$G$315,MOD(INT(E14),ReadMe!$C$9)+1)*IF(AND($A15&gt;=Drivers!$I$8,$A15&lt;Drivers!$I$8+Drivers!$J$8),Drivers!$K$8,1)*IF(AND($A15&gt;=Drivers!$L$8,$A15&lt;Drivers!$L$8+Drivers!$M$8),Drivers!$N$8,1)))</x:f>
        <x:v>2.532123585284825</x:v>
      </x:c>
      <x:c r="L15" s="96" t="n">
        <x:f>IF(OR($A15&lt;=Drivers!$H$9,F14&gt;=ReadMe!$C$10),0,MAX(ReadMe!$C$15,(Drivers!$E$9+Drivers!$F$9*SIN($A15*ReadMe!$C$14+Drivers!$G$9))*INDEX(TrackData!$G$6:$G$315,MOD(INT(F14),ReadMe!$C$9)+1)*IF(AND($A15&gt;=Drivers!$I$9,$A15&lt;Drivers!$I$9+Drivers!$J$9),Drivers!$K$9,1)*IF(AND($A15&gt;=Drivers!$L$9,$A15&lt;Drivers!$L$9+Drivers!$M$9),Drivers!$N$9,1)))</x:f>
        <x:v>2.448752362423999</x:v>
      </x:c>
      <x:c r="M15" s="96" t="n">
        <x:f>IF(OR($A15&lt;=Drivers!$H$10,G14&gt;=ReadMe!$C$10),0,MAX(ReadMe!$C$15,(Drivers!$E$10+Drivers!$F$10*SIN($A15*ReadMe!$C$14+Drivers!$G$10))*INDEX(TrackData!$G$6:$G$315,MOD(INT(G14),ReadMe!$C$9)+1)*IF(AND($A15&gt;=Drivers!$I$10,$A15&lt;Drivers!$I$10+Drivers!$J$10),Drivers!$K$10,1)*IF(AND($A15&gt;=Drivers!$L$10,$A15&lt;Drivers!$L$10+Drivers!$M$10),Drivers!$N$10,1)))</x:f>
        <x:v>2.3284162260461425</x:v>
      </x:c>
      <x:c r="N15" s="96" t="n">
        <x:f>IF(OR($A15&lt;=Drivers!$H$11,H14&gt;=ReadMe!$C$10),0,MAX(ReadMe!$C$15,(Drivers!$E$11+Drivers!$F$11*SIN($A15*ReadMe!$C$14+Drivers!$G$11))*INDEX(TrackData!$G$6:$G$315,MOD(INT(H14),ReadMe!$C$9)+1)*IF(AND($A15&gt;=Drivers!$I$11,$A15&lt;Drivers!$I$11+Drivers!$J$11),Drivers!$K$11,1)*IF(AND($A15&gt;=Drivers!$L$11,$A15&lt;Drivers!$L$11+Drivers!$M$11),Drivers!$N$11,1)))</x:f>
        <x:v>2.685663241994215</x:v>
      </x:c>
      <x:c r="O15" s="12" t="n">
        <x:f>MIN(ReadMe!$C$8,MAX(0,INT(C15/ReadMe!$C$9)))</x:f>
        <x:v>0</x:v>
      </x:c>
      <x:c r="P15" s="12" t="n">
        <x:f>MIN(ReadMe!$C$8,MAX(0,INT(D15/ReadMe!$C$9)))</x:f>
        <x:v>0</x:v>
      </x:c>
      <x:c r="Q15" s="12" t="n">
        <x:f>MIN(ReadMe!$C$8,MAX(0,INT(E15/ReadMe!$C$9)))</x:f>
        <x:v>0</x:v>
      </x:c>
      <x:c r="R15" s="12" t="n">
        <x:f>MIN(ReadMe!$C$8,MAX(0,INT(F15/ReadMe!$C$9)))</x:f>
        <x:v>0</x:v>
      </x:c>
      <x:c r="S15" s="12" t="n">
        <x:f>MIN(ReadMe!$C$8,MAX(0,INT(G15/ReadMe!$C$9)))</x:f>
        <x:v>0</x:v>
      </x:c>
      <x:c r="T15" s="12" t="n">
        <x:f>MIN(ReadMe!$C$8,MAX(0,INT(H15/ReadMe!$C$9)))</x:f>
        <x:v>0</x:v>
      </x:c>
    </x:row>
    <x:row r="16" ht="21" customHeight="1">
      <x:c r="A16" s="12" t="n">
        <x:v>10</x:v>
      </x:c>
      <x:c r="B16" s="96" t="n">
        <x:f>A16*ReadMe!$C$12</x:f>
        <x:v>2.5</x:v>
      </x:c>
      <x:c r="C16" s="96" t="n">
        <x:f>MIN(ReadMe!$C$10,C15+I16)</x:f>
        <x:v>26.62318528554259</x:v>
      </x:c>
      <x:c r="D16" s="96" t="n">
        <x:f>MIN(ReadMe!$C$10,D15+J16)</x:f>
        <x:v>20.1971006227227</x:v>
      </x:c>
      <x:c r="E16" s="96" t="n">
        <x:f>MIN(ReadMe!$C$10,E15+K16)</x:f>
        <x:v>8.84823661622926</x:v>
      </x:c>
      <x:c r="F16" s="96" t="n">
        <x:f>MIN(ReadMe!$C$10,F15+L16)</x:f>
        <x:v>6.836261330054742</x:v>
      </x:c>
      <x:c r="G16" s="96" t="n">
        <x:f>MIN(ReadMe!$C$10,G15+M16)</x:f>
        <x:v>-7.937744675562164</x:v>
      </x:c>
      <x:c r="H16" s="96" t="n">
        <x:f>MIN(ReadMe!$C$10,H15+N16)</x:f>
        <x:v>-6.449517182670624</x:v>
      </x:c>
      <x:c r="I16" s="96" t="n">
        <x:f>IF(OR($A16&lt;=Drivers!$H$6,C15&gt;=ReadMe!$C$10),0,MAX(ReadMe!$C$15,(Drivers!$E$6+Drivers!$F$6*SIN($A16*ReadMe!$C$14+Drivers!$G$6))*INDEX(TrackData!$G$6:$G$315,MOD(INT(C15),ReadMe!$C$9)+1)*IF(AND($A16&gt;=Drivers!$I$6,$A16&lt;Drivers!$I$6+Drivers!$J$6),Drivers!$K$6,1)*IF(AND($A16&gt;=Drivers!$L$6,$A16&lt;Drivers!$L$6+Drivers!$M$6),Drivers!$N$6,1)))</x:f>
        <x:v>1.8676179821344925</x:v>
      </x:c>
      <x:c r="J16" s="96" t="n">
        <x:f>IF(OR($A16&lt;=Drivers!$H$7,D15&gt;=ReadMe!$C$10),0,MAX(ReadMe!$C$15,(Drivers!$E$7+Drivers!$F$7*SIN($A16*ReadMe!$C$14+Drivers!$G$7))*INDEX(TrackData!$G$6:$G$315,MOD(INT(D15),ReadMe!$C$9)+1)*IF(AND($A16&gt;=Drivers!$I$7,$A16&lt;Drivers!$I$7+Drivers!$J$7),Drivers!$K$7,1)*IF(AND($A16&gt;=Drivers!$L$7,$A16&lt;Drivers!$L$7+Drivers!$M$7),Drivers!$N$7,1)))</x:f>
        <x:v>2.888921722345468</x:v>
      </x:c>
      <x:c r="K16" s="96" t="n">
        <x:f>IF(OR($A16&lt;=Drivers!$H$8,E15&gt;=ReadMe!$C$10),0,MAX(ReadMe!$C$15,(Drivers!$E$8+Drivers!$F$8*SIN($A16*ReadMe!$C$14+Drivers!$G$8))*INDEX(TrackData!$G$6:$G$315,MOD(INT(E15),ReadMe!$C$9)+1)*IF(AND($A16&gt;=Drivers!$I$8,$A16&lt;Drivers!$I$8+Drivers!$J$8),Drivers!$K$8,1)*IF(AND($A16&gt;=Drivers!$L$8,$A16&lt;Drivers!$L$8+Drivers!$M$8),Drivers!$N$8,1)))</x:f>
        <x:v>2.502573921124555</x:v>
      </x:c>
      <x:c r="L16" s="96" t="n">
        <x:f>IF(OR($A16&lt;=Drivers!$H$9,F15&gt;=ReadMe!$C$10),0,MAX(ReadMe!$C$15,(Drivers!$E$9+Drivers!$F$9*SIN($A16*ReadMe!$C$14+Drivers!$G$9))*INDEX(TrackData!$G$6:$G$315,MOD(INT(F15),ReadMe!$C$9)+1)*IF(AND($A16&gt;=Drivers!$I$9,$A16&lt;Drivers!$I$9+Drivers!$J$9),Drivers!$K$9,1)*IF(AND($A16&gt;=Drivers!$L$9,$A16&lt;Drivers!$L$9+Drivers!$M$9),Drivers!$N$9,1)))</x:f>
        <x:v>2.444146703113172</x:v>
      </x:c>
      <x:c r="M16" s="96" t="n">
        <x:f>IF(OR($A16&lt;=Drivers!$H$10,G15&gt;=ReadMe!$C$10),0,MAX(ReadMe!$C$15,(Drivers!$E$10+Drivers!$F$10*SIN($A16*ReadMe!$C$14+Drivers!$G$10))*INDEX(TrackData!$G$6:$G$315,MOD(INT(G15),ReadMe!$C$9)+1)*IF(AND($A16&gt;=Drivers!$I$10,$A16&lt;Drivers!$I$10+Drivers!$J$10),Drivers!$K$10,1)*IF(AND($A16&gt;=Drivers!$L$10,$A16&lt;Drivers!$L$10+Drivers!$M$10),Drivers!$N$10,1)))</x:f>
        <x:v>2.3494526961010846</x:v>
      </x:c>
      <x:c r="N16" s="96" t="n">
        <x:f>IF(OR($A16&lt;=Drivers!$H$11,H15&gt;=ReadMe!$C$10),0,MAX(ReadMe!$C$15,(Drivers!$E$11+Drivers!$F$11*SIN($A16*ReadMe!$C$14+Drivers!$G$11))*INDEX(TrackData!$G$6:$G$315,MOD(INT(H15),ReadMe!$C$9)+1)*IF(AND($A16&gt;=Drivers!$I$11,$A16&lt;Drivers!$I$11+Drivers!$J$11),Drivers!$K$11,1)*IF(AND($A16&gt;=Drivers!$L$11,$A16&lt;Drivers!$L$11+Drivers!$M$11),Drivers!$N$11,1)))</x:f>
        <x:v>2.708408599189991</x:v>
      </x:c>
      <x:c r="O16" s="12" t="n">
        <x:f>MIN(ReadMe!$C$8,MAX(0,INT(C16/ReadMe!$C$9)))</x:f>
        <x:v>0</x:v>
      </x:c>
      <x:c r="P16" s="12" t="n">
        <x:f>MIN(ReadMe!$C$8,MAX(0,INT(D16/ReadMe!$C$9)))</x:f>
        <x:v>0</x:v>
      </x:c>
      <x:c r="Q16" s="12" t="n">
        <x:f>MIN(ReadMe!$C$8,MAX(0,INT(E16/ReadMe!$C$9)))</x:f>
        <x:v>0</x:v>
      </x:c>
      <x:c r="R16" s="12" t="n">
        <x:f>MIN(ReadMe!$C$8,MAX(0,INT(F16/ReadMe!$C$9)))</x:f>
        <x:v>0</x:v>
      </x:c>
      <x:c r="S16" s="12" t="n">
        <x:f>MIN(ReadMe!$C$8,MAX(0,INT(G16/ReadMe!$C$9)))</x:f>
        <x:v>0</x:v>
      </x:c>
      <x:c r="T16" s="12" t="n">
        <x:f>MIN(ReadMe!$C$8,MAX(0,INT(H16/ReadMe!$C$9)))</x:f>
        <x:v>0</x:v>
      </x:c>
    </x:row>
    <x:row r="17" ht="21" customHeight="1">
      <x:c r="A17" s="12" t="n">
        <x:v>11</x:v>
      </x:c>
      <x:c r="B17" s="96" t="n">
        <x:f>A17*ReadMe!$C$12</x:f>
        <x:v>2.75</x:v>
      </x:c>
      <x:c r="C17" s="96" t="n">
        <x:f>MIN(ReadMe!$C$10,C16+I17)</x:f>
        <x:v>28.498910913312994</x:v>
      </x:c>
      <x:c r="D17" s="96" t="n">
        <x:f>MIN(ReadMe!$C$10,D16+J17)</x:f>
        <x:v>23.07407270631703</x:v>
      </x:c>
      <x:c r="E17" s="96" t="n">
        <x:f>MIN(ReadMe!$C$10,E16+K17)</x:f>
        <x:v>11.321725104851435</x:v>
      </x:c>
      <x:c r="F17" s="96" t="n">
        <x:f>MIN(ReadMe!$C$10,F16+L17)</x:f>
        <x:v>9.2774950851272</x:v>
      </x:c>
      <x:c r="G17" s="96" t="n">
        <x:f>MIN(ReadMe!$C$10,G16+M17)</x:f>
        <x:v>-5.565874731983997</x:v>
      </x:c>
      <x:c r="H17" s="96" t="n">
        <x:f>MIN(ReadMe!$C$10,H16+N17)</x:f>
        <x:v>-3.7188342226403575</x:v>
      </x:c>
      <x:c r="I17" s="96" t="n">
        <x:f>IF(OR($A17&lt;=Drivers!$H$6,C16&gt;=ReadMe!$C$10),0,MAX(ReadMe!$C$15,(Drivers!$E$6+Drivers!$F$6*SIN($A17*ReadMe!$C$14+Drivers!$G$6))*INDEX(TrackData!$G$6:$G$315,MOD(INT(C16),ReadMe!$C$9)+1)*IF(AND($A17&gt;=Drivers!$I$6,$A17&lt;Drivers!$I$6+Drivers!$J$6),Drivers!$K$6,1)*IF(AND($A17&gt;=Drivers!$L$6,$A17&lt;Drivers!$L$6+Drivers!$M$6),Drivers!$N$6,1)))</x:f>
        <x:v>1.8757256277704022</x:v>
      </x:c>
      <x:c r="J17" s="96" t="n">
        <x:f>IF(OR($A17&lt;=Drivers!$H$7,D16&gt;=ReadMe!$C$10),0,MAX(ReadMe!$C$15,(Drivers!$E$7+Drivers!$F$7*SIN($A17*ReadMe!$C$14+Drivers!$G$7))*INDEX(TrackData!$G$6:$G$315,MOD(INT(D16),ReadMe!$C$9)+1)*IF(AND($A17&gt;=Drivers!$I$7,$A17&lt;Drivers!$I$7+Drivers!$J$7),Drivers!$K$7,1)*IF(AND($A17&gt;=Drivers!$L$7,$A17&lt;Drivers!$L$7+Drivers!$M$7),Drivers!$N$7,1)))</x:f>
        <x:v>2.876972083594329</x:v>
      </x:c>
      <x:c r="K17" s="96" t="n">
        <x:f>IF(OR($A17&lt;=Drivers!$H$8,E16&gt;=ReadMe!$C$10),0,MAX(ReadMe!$C$15,(Drivers!$E$8+Drivers!$F$8*SIN($A17*ReadMe!$C$14+Drivers!$G$8))*INDEX(TrackData!$G$6:$G$315,MOD(INT(E16),ReadMe!$C$9)+1)*IF(AND($A17&gt;=Drivers!$I$8,$A17&lt;Drivers!$I$8+Drivers!$J$8),Drivers!$K$8,1)*IF(AND($A17&gt;=Drivers!$L$8,$A17&lt;Drivers!$L$8+Drivers!$M$8),Drivers!$N$8,1)))</x:f>
        <x:v>2.473488488622176</x:v>
      </x:c>
      <x:c r="L17" s="96" t="n">
        <x:f>IF(OR($A17&lt;=Drivers!$H$9,F16&gt;=ReadMe!$C$10),0,MAX(ReadMe!$C$15,(Drivers!$E$9+Drivers!$F$9*SIN($A17*ReadMe!$C$14+Drivers!$G$9))*INDEX(TrackData!$G$6:$G$315,MOD(INT(F16),ReadMe!$C$9)+1)*IF(AND($A17&gt;=Drivers!$I$9,$A17&lt;Drivers!$I$9+Drivers!$J$9),Drivers!$K$9,1)*IF(AND($A17&gt;=Drivers!$L$9,$A17&lt;Drivers!$L$9+Drivers!$M$9),Drivers!$N$9,1)))</x:f>
        <x:v>2.4412337550724574</x:v>
      </x:c>
      <x:c r="M17" s="96" t="n">
        <x:f>IF(OR($A17&lt;=Drivers!$H$10,G16&gt;=ReadMe!$C$10),0,MAX(ReadMe!$C$15,(Drivers!$E$10+Drivers!$F$10*SIN($A17*ReadMe!$C$14+Drivers!$G$10))*INDEX(TrackData!$G$6:$G$315,MOD(INT(G16),ReadMe!$C$9)+1)*IF(AND($A17&gt;=Drivers!$I$10,$A17&lt;Drivers!$I$10+Drivers!$J$10),Drivers!$K$10,1)*IF(AND($A17&gt;=Drivers!$L$10,$A17&lt;Drivers!$L$10+Drivers!$M$10),Drivers!$N$10,1)))</x:f>
        <x:v>2.371869943578167</x:v>
      </x:c>
      <x:c r="N17" s="96" t="n">
        <x:f>IF(OR($A17&lt;=Drivers!$H$11,H16&gt;=ReadMe!$C$10),0,MAX(ReadMe!$C$15,(Drivers!$E$11+Drivers!$F$11*SIN($A17*ReadMe!$C$14+Drivers!$G$11))*INDEX(TrackData!$G$6:$G$315,MOD(INT(H16),ReadMe!$C$9)+1)*IF(AND($A17&gt;=Drivers!$I$11,$A17&lt;Drivers!$I$11+Drivers!$J$11),Drivers!$K$11,1)*IF(AND($A17&gt;=Drivers!$L$11,$A17&lt;Drivers!$L$11+Drivers!$M$11),Drivers!$N$11,1)))</x:f>
        <x:v>2.7306829600302662</x:v>
      </x:c>
      <x:c r="O17" s="12" t="n">
        <x:f>MIN(ReadMe!$C$8,MAX(0,INT(C17/ReadMe!$C$9)))</x:f>
        <x:v>0</x:v>
      </x:c>
      <x:c r="P17" s="12" t="n">
        <x:f>MIN(ReadMe!$C$8,MAX(0,INT(D17/ReadMe!$C$9)))</x:f>
        <x:v>0</x:v>
      </x:c>
      <x:c r="Q17" s="12" t="n">
        <x:f>MIN(ReadMe!$C$8,MAX(0,INT(E17/ReadMe!$C$9)))</x:f>
        <x:v>0</x:v>
      </x:c>
      <x:c r="R17" s="12" t="n">
        <x:f>MIN(ReadMe!$C$8,MAX(0,INT(F17/ReadMe!$C$9)))</x:f>
        <x:v>0</x:v>
      </x:c>
      <x:c r="S17" s="12" t="n">
        <x:f>MIN(ReadMe!$C$8,MAX(0,INT(G17/ReadMe!$C$9)))</x:f>
        <x:v>0</x:v>
      </x:c>
      <x:c r="T17" s="12" t="n">
        <x:f>MIN(ReadMe!$C$8,MAX(0,INT(H17/ReadMe!$C$9)))</x:f>
        <x:v>0</x:v>
      </x:c>
    </x:row>
    <x:row r="18" ht="21" customHeight="1">
      <x:c r="A18" s="12" t="n">
        <x:v>12</x:v>
      </x:c>
      <x:c r="B18" s="96" t="n">
        <x:f>A18*ReadMe!$C$12</x:f>
        <x:v>3</x:v>
      </x:c>
      <x:c r="C18" s="96" t="n">
        <x:f>MIN(ReadMe!$C$10,C17+I18)</x:f>
        <x:v>30.381917116240565</x:v>
      </x:c>
      <x:c r="D18" s="96" t="n">
        <x:f>MIN(ReadMe!$C$10,D17+J18)</x:f>
        <x:v>25.937325886531628</x:v>
      </x:c>
      <x:c r="E18" s="96" t="n">
        <x:f>MIN(ReadMe!$C$10,E17+K18)</x:f>
        <x:v>13.76679264717123</x:v>
      </x:c>
      <x:c r="F18" s="96" t="n">
        <x:f>MIN(ReadMe!$C$10,F17+L18)</x:f>
        <x:v>11.71752865921045</x:v>
      </x:c>
      <x:c r="G18" s="96" t="n">
        <x:f>MIN(ReadMe!$C$10,G17+M18)</x:f>
        <x:v>-3.1703611072877553</x:v>
      </x:c>
      <x:c r="H18" s="96" t="n">
        <x:f>MIN(ReadMe!$C$10,H17+N18)</x:f>
        <x:v>-0.9665012581253909</x:v>
      </x:c>
      <x:c r="I18" s="96" t="n">
        <x:f>IF(OR($A18&lt;=Drivers!$H$6,C17&gt;=ReadMe!$C$10),0,MAX(ReadMe!$C$15,(Drivers!$E$6+Drivers!$F$6*SIN($A18*ReadMe!$C$14+Drivers!$G$6))*INDEX(TrackData!$G$6:$G$315,MOD(INT(C17),ReadMe!$C$9)+1)*IF(AND($A18&gt;=Drivers!$I$6,$A18&lt;Drivers!$I$6+Drivers!$J$6),Drivers!$K$6,1)*IF(AND($A18&gt;=Drivers!$L$6,$A18&lt;Drivers!$L$6+Drivers!$M$6),Drivers!$N$6,1)))</x:f>
        <x:v>1.883006202927571</x:v>
      </x:c>
      <x:c r="J18" s="96" t="n">
        <x:f>IF(OR($A18&lt;=Drivers!$H$7,D17&gt;=ReadMe!$C$10),0,MAX(ReadMe!$C$15,(Drivers!$E$7+Drivers!$F$7*SIN($A18*ReadMe!$C$14+Drivers!$G$7))*INDEX(TrackData!$G$6:$G$315,MOD(INT(D17),ReadMe!$C$9)+1)*IF(AND($A18&gt;=Drivers!$I$7,$A18&lt;Drivers!$I$7+Drivers!$J$7),Drivers!$K$7,1)*IF(AND($A18&gt;=Drivers!$L$7,$A18&lt;Drivers!$L$7+Drivers!$M$7),Drivers!$N$7,1)))</x:f>
        <x:v>2.8632531802145995</x:v>
      </x:c>
      <x:c r="K18" s="96" t="n">
        <x:f>IF(OR($A18&lt;=Drivers!$H$8,E17&gt;=ReadMe!$C$10),0,MAX(ReadMe!$C$15,(Drivers!$E$8+Drivers!$F$8*SIN($A18*ReadMe!$C$14+Drivers!$G$8))*INDEX(TrackData!$G$6:$G$315,MOD(INT(E17),ReadMe!$C$9)+1)*IF(AND($A18&gt;=Drivers!$I$8,$A18&lt;Drivers!$I$8+Drivers!$J$8),Drivers!$K$8,1)*IF(AND($A18&gt;=Drivers!$L$8,$A18&lt;Drivers!$L$8+Drivers!$M$8),Drivers!$N$8,1)))</x:f>
        <x:v>2.4450675423197934</x:v>
      </x:c>
      <x:c r="L18" s="96" t="n">
        <x:f>IF(OR($A18&lt;=Drivers!$H$9,F17&gt;=ReadMe!$C$10),0,MAX(ReadMe!$C$15,(Drivers!$E$9+Drivers!$F$9*SIN($A18*ReadMe!$C$14+Drivers!$G$9))*INDEX(TrackData!$G$6:$G$315,MOD(INT(F17),ReadMe!$C$9)+1)*IF(AND($A18&gt;=Drivers!$I$9,$A18&lt;Drivers!$I$9+Drivers!$J$9),Drivers!$K$9,1)*IF(AND($A18&gt;=Drivers!$L$9,$A18&lt;Drivers!$L$9+Drivers!$M$9),Drivers!$N$9,1)))</x:f>
        <x:v>2.44003357408325</x:v>
      </x:c>
      <x:c r="M18" s="96" t="n">
        <x:f>IF(OR($A18&lt;=Drivers!$H$10,G17&gt;=ReadMe!$C$10),0,MAX(ReadMe!$C$15,(Drivers!$E$10+Drivers!$F$10*SIN($A18*ReadMe!$C$14+Drivers!$G$10))*INDEX(TrackData!$G$6:$G$315,MOD(INT(G17),ReadMe!$C$9)+1)*IF(AND($A18&gt;=Drivers!$I$10,$A18&lt;Drivers!$I$10+Drivers!$J$10),Drivers!$K$10,1)*IF(AND($A18&gt;=Drivers!$L$10,$A18&lt;Drivers!$L$10+Drivers!$M$10),Drivers!$N$10,1)))</x:f>
        <x:v>2.3955136246962416</x:v>
      </x:c>
      <x:c r="N18" s="96" t="n">
        <x:f>IF(OR($A18&lt;=Drivers!$H$11,H17&gt;=ReadMe!$C$10),0,MAX(ReadMe!$C$15,(Drivers!$E$11+Drivers!$F$11*SIN($A18*ReadMe!$C$14+Drivers!$G$11))*INDEX(TrackData!$G$6:$G$315,MOD(INT(H17),ReadMe!$C$9)+1)*IF(AND($A18&gt;=Drivers!$I$11,$A18&lt;Drivers!$I$11+Drivers!$J$11),Drivers!$K$11,1)*IF(AND($A18&gt;=Drivers!$L$11,$A18&lt;Drivers!$L$11+Drivers!$M$11),Drivers!$N$11,1)))</x:f>
        <x:v>2.7523329645149666</x:v>
      </x:c>
      <x:c r="O18" s="12" t="n">
        <x:f>MIN(ReadMe!$C$8,MAX(0,INT(C18/ReadMe!$C$9)))</x:f>
        <x:v>0</x:v>
      </x:c>
      <x:c r="P18" s="12" t="n">
        <x:f>MIN(ReadMe!$C$8,MAX(0,INT(D18/ReadMe!$C$9)))</x:f>
        <x:v>0</x:v>
      </x:c>
      <x:c r="Q18" s="12" t="n">
        <x:f>MIN(ReadMe!$C$8,MAX(0,INT(E18/ReadMe!$C$9)))</x:f>
        <x:v>0</x:v>
      </x:c>
      <x:c r="R18" s="12" t="n">
        <x:f>MIN(ReadMe!$C$8,MAX(0,INT(F18/ReadMe!$C$9)))</x:f>
        <x:v>0</x:v>
      </x:c>
      <x:c r="S18" s="12" t="n">
        <x:f>MIN(ReadMe!$C$8,MAX(0,INT(G18/ReadMe!$C$9)))</x:f>
        <x:v>0</x:v>
      </x:c>
      <x:c r="T18" s="12" t="n">
        <x:f>MIN(ReadMe!$C$8,MAX(0,INT(H18/ReadMe!$C$9)))</x:f>
        <x:v>0</x:v>
      </x:c>
    </x:row>
    <x:row r="19" ht="21" customHeight="1">
      <x:c r="A19" s="12" t="n">
        <x:v>13</x:v>
      </x:c>
      <x:c r="B19" s="96" t="n">
        <x:f>A19*ReadMe!$C$12</x:f>
        <x:v>3.25</x:v>
      </x:c>
      <x:c r="C19" s="96" t="n">
        <x:f>MIN(ReadMe!$C$10,C18+I19)</x:f>
        <x:v>32.27132669675135</x:v>
      </x:c>
      <x:c r="D19" s="96" t="n">
        <x:f>MIN(ReadMe!$C$10,D18+J19)</x:f>
        <x:v>27.816913135073563</x:v>
      </x:c>
      <x:c r="E19" s="96" t="n">
        <x:f>MIN(ReadMe!$C$10,E18+K19)</x:f>
        <x:v>16.184299408912654</x:v>
      </x:c>
      <x:c r="F19" s="96" t="n">
        <x:f>MIN(ReadMe!$C$10,F18+L19)</x:f>
        <x:v>14.158083082657376</x:v>
      </x:c>
      <x:c r="G19" s="96" t="n">
        <x:f>MIN(ReadMe!$C$10,G18+M19)</x:f>
        <x:v>-0.7501401556656879</x:v>
      </x:c>
      <x:c r="H19" s="96" t="n">
        <x:f>MIN(ReadMe!$C$10,H18+N19)</x:f>
        <x:v>1.8067082932408853</x:v>
      </x:c>
      <x:c r="I19" s="96" t="n">
        <x:f>IF(OR($A19&lt;=Drivers!$H$6,C18&gt;=ReadMe!$C$10),0,MAX(ReadMe!$C$15,(Drivers!$E$6+Drivers!$F$6*SIN($A19*ReadMe!$C$14+Drivers!$G$6))*INDEX(TrackData!$G$6:$G$315,MOD(INT(C18),ReadMe!$C$9)+1)*IF(AND($A19&gt;=Drivers!$I$6,$A19&lt;Drivers!$I$6+Drivers!$J$6),Drivers!$K$6,1)*IF(AND($A19&gt;=Drivers!$L$6,$A19&lt;Drivers!$L$6+Drivers!$M$6),Drivers!$N$6,1)))</x:f>
        <x:v>1.8894095805107864</x:v>
      </x:c>
      <x:c r="J19" s="96" t="n">
        <x:f>IF(OR($A19&lt;=Drivers!$H$7,D18&gt;=ReadMe!$C$10),0,MAX(ReadMe!$C$15,(Drivers!$E$7+Drivers!$F$7*SIN($A19*ReadMe!$C$14+Drivers!$G$7))*INDEX(TrackData!$G$6:$G$315,MOD(INT(D18),ReadMe!$C$9)+1)*IF(AND($A19&gt;=Drivers!$I$7,$A19&lt;Drivers!$I$7+Drivers!$J$7),Drivers!$K$7,1)*IF(AND($A19&gt;=Drivers!$L$7,$A19&lt;Drivers!$L$7+Drivers!$M$7),Drivers!$N$7,1)))</x:f>
        <x:v>1.8795872485419327</x:v>
      </x:c>
      <x:c r="K19" s="96" t="n">
        <x:f>IF(OR($A19&lt;=Drivers!$H$8,E18&gt;=ReadMe!$C$10),0,MAX(ReadMe!$C$15,(Drivers!$E$8+Drivers!$F$8*SIN($A19*ReadMe!$C$14+Drivers!$G$8))*INDEX(TrackData!$G$6:$G$315,MOD(INT(E18),ReadMe!$C$9)+1)*IF(AND($A19&gt;=Drivers!$I$8,$A19&lt;Drivers!$I$8+Drivers!$J$8),Drivers!$K$8,1)*IF(AND($A19&gt;=Drivers!$L$8,$A19&lt;Drivers!$L$8+Drivers!$M$8),Drivers!$N$8,1)))</x:f>
        <x:v>2.4175067617414254</x:v>
      </x:c>
      <x:c r="L19" s="96" t="n">
        <x:f>IF(OR($A19&lt;=Drivers!$H$9,F18&gt;=ReadMe!$C$10),0,MAX(ReadMe!$C$15,(Drivers!$E$9+Drivers!$F$9*SIN($A19*ReadMe!$C$14+Drivers!$G$9))*INDEX(TrackData!$G$6:$G$315,MOD(INT(F18),ReadMe!$C$9)+1)*IF(AND($A19&gt;=Drivers!$I$9,$A19&lt;Drivers!$I$9+Drivers!$J$9),Drivers!$K$9,1)*IF(AND($A19&gt;=Drivers!$L$9,$A19&lt;Drivers!$L$9+Drivers!$M$9),Drivers!$N$9,1)))</x:f>
        <x:v>2.4405544234469265</x:v>
      </x:c>
      <x:c r="M19" s="96" t="n">
        <x:f>IF(OR($A19&lt;=Drivers!$H$10,G18&gt;=ReadMe!$C$10),0,MAX(ReadMe!$C$15,(Drivers!$E$10+Drivers!$F$10*SIN($A19*ReadMe!$C$14+Drivers!$G$10))*INDEX(TrackData!$G$6:$G$315,MOD(INT(G18),ReadMe!$C$9)+1)*IF(AND($A19&gt;=Drivers!$I$10,$A19&lt;Drivers!$I$10+Drivers!$J$10),Drivers!$K$10,1)*IF(AND($A19&gt;=Drivers!$L$10,$A19&lt;Drivers!$L$10+Drivers!$M$10),Drivers!$N$10,1)))</x:f>
        <x:v>2.4202209516220674</x:v>
      </x:c>
      <x:c r="N19" s="96" t="n">
        <x:f>IF(OR($A19&lt;=Drivers!$H$11,H18&gt;=ReadMe!$C$10),0,MAX(ReadMe!$C$15,(Drivers!$E$11+Drivers!$F$11*SIN($A19*ReadMe!$C$14+Drivers!$G$11))*INDEX(TrackData!$G$6:$G$315,MOD(INT(H18),ReadMe!$C$9)+1)*IF(AND($A19&gt;=Drivers!$I$11,$A19&lt;Drivers!$I$11+Drivers!$J$11),Drivers!$K$11,1)*IF(AND($A19&gt;=Drivers!$L$11,$A19&lt;Drivers!$L$11+Drivers!$M$11),Drivers!$N$11,1)))</x:f>
        <x:v>2.7732095513662762</x:v>
      </x:c>
      <x:c r="O19" s="12" t="n">
        <x:f>MIN(ReadMe!$C$8,MAX(0,INT(C19/ReadMe!$C$9)))</x:f>
        <x:v>0</x:v>
      </x:c>
      <x:c r="P19" s="12" t="n">
        <x:f>MIN(ReadMe!$C$8,MAX(0,INT(D19/ReadMe!$C$9)))</x:f>
        <x:v>0</x:v>
      </x:c>
      <x:c r="Q19" s="12" t="n">
        <x:f>MIN(ReadMe!$C$8,MAX(0,INT(E19/ReadMe!$C$9)))</x:f>
        <x:v>0</x:v>
      </x:c>
      <x:c r="R19" s="12" t="n">
        <x:f>MIN(ReadMe!$C$8,MAX(0,INT(F19/ReadMe!$C$9)))</x:f>
        <x:v>0</x:v>
      </x:c>
      <x:c r="S19" s="12" t="n">
        <x:f>MIN(ReadMe!$C$8,MAX(0,INT(G19/ReadMe!$C$9)))</x:f>
        <x:v>0</x:v>
      </x:c>
      <x:c r="T19" s="12" t="n">
        <x:f>MIN(ReadMe!$C$8,MAX(0,INT(H19/ReadMe!$C$9)))</x:f>
        <x:v>0</x:v>
      </x:c>
    </x:row>
    <x:row r="20" ht="21" customHeight="1">
      <x:c r="A20" s="12" t="n">
        <x:v>14</x:v>
      </x:c>
      <x:c r="B20" s="96" t="n">
        <x:f>A20*ReadMe!$C$12</x:f>
        <x:v>3.5</x:v>
      </x:c>
      <x:c r="C20" s="96" t="n">
        <x:f>MIN(ReadMe!$C$10,C19+I20)</x:f>
        <x:v>34.166218369721875</x:v>
      </x:c>
      <x:c r="D20" s="96" t="n">
        <x:f>MIN(ReadMe!$C$10,D19+J20)</x:f>
        <x:v>29.685305110084553</x:v>
      </x:c>
      <x:c r="E20" s="96" t="n">
        <x:f>MIN(ReadMe!$C$10,E19+K20)</x:f>
        <x:v>18.575295313043128</x:v>
      </x:c>
      <x:c r="F20" s="96" t="n">
        <x:f>MIN(ReadMe!$C$10,F19+L20)</x:f>
        <x:v>16.60087579974901</x:v>
      </x:c>
      <x:c r="G20" s="96" t="n">
        <x:f>MIN(ReadMe!$C$10,G19+M20)</x:f>
        <x:v>1.695681657606349</x:v>
      </x:c>
      <x:c r="H20" s="96" t="n">
        <x:f>MIN(ReadMe!$C$10,H19+N20)</x:f>
        <x:v>4.599877277563285</x:v>
      </x:c>
      <x:c r="I20" s="96" t="n">
        <x:f>IF(OR($A20&lt;=Drivers!$H$6,C19&gt;=ReadMe!$C$10),0,MAX(ReadMe!$C$15,(Drivers!$E$6+Drivers!$F$6*SIN($A20*ReadMe!$C$14+Drivers!$G$6))*INDEX(TrackData!$G$6:$G$315,MOD(INT(C19),ReadMe!$C$9)+1)*IF(AND($A20&gt;=Drivers!$I$6,$A20&lt;Drivers!$I$6+Drivers!$J$6),Drivers!$K$6,1)*IF(AND($A20&gt;=Drivers!$L$6,$A20&lt;Drivers!$L$6+Drivers!$M$6),Drivers!$N$6,1)))</x:f>
        <x:v>1.8948916729705247</x:v>
      </x:c>
      <x:c r="J20" s="96" t="n">
        <x:f>IF(OR($A20&lt;=Drivers!$H$7,D19&gt;=ReadMe!$C$10),0,MAX(ReadMe!$C$15,(Drivers!$E$7+Drivers!$F$7*SIN($A20*ReadMe!$C$14+Drivers!$G$7))*INDEX(TrackData!$G$6:$G$315,MOD(INT(D19),ReadMe!$C$9)+1)*IF(AND($A20&gt;=Drivers!$I$7,$A20&lt;Drivers!$I$7+Drivers!$J$7),Drivers!$K$7,1)*IF(AND($A20&gt;=Drivers!$L$7,$A20&lt;Drivers!$L$7+Drivers!$M$7),Drivers!$N$7,1)))</x:f>
        <x:v>1.8683919750109903</x:v>
      </x:c>
      <x:c r="K20" s="96" t="n">
        <x:f>IF(OR($A20&lt;=Drivers!$H$8,E19&gt;=ReadMe!$C$10),0,MAX(ReadMe!$C$15,(Drivers!$E$8+Drivers!$F$8*SIN($A20*ReadMe!$C$14+Drivers!$G$8))*INDEX(TrackData!$G$6:$G$315,MOD(INT(E19),ReadMe!$C$9)+1)*IF(AND($A20&gt;=Drivers!$I$8,$A20&lt;Drivers!$I$8+Drivers!$J$8),Drivers!$K$8,1)*IF(AND($A20&gt;=Drivers!$L$8,$A20&lt;Drivers!$L$8+Drivers!$M$8),Drivers!$N$8,1)))</x:f>
        <x:v>2.390995904130472</x:v>
      </x:c>
      <x:c r="L20" s="96" t="n">
        <x:f>IF(OR($A20&lt;=Drivers!$H$9,F19&gt;=ReadMe!$C$10),0,MAX(ReadMe!$C$15,(Drivers!$E$9+Drivers!$F$9*SIN($A20*ReadMe!$C$14+Drivers!$G$9))*INDEX(TrackData!$G$6:$G$315,MOD(INT(F19),ReadMe!$C$9)+1)*IF(AND($A20&gt;=Drivers!$I$9,$A20&lt;Drivers!$I$9+Drivers!$J$9),Drivers!$K$9,1)*IF(AND($A20&gt;=Drivers!$L$9,$A20&lt;Drivers!$L$9+Drivers!$M$9),Drivers!$N$9,1)))</x:f>
        <x:v>2.442792717091634</x:v>
      </x:c>
      <x:c r="M20" s="96" t="n">
        <x:f>IF(OR($A20&lt;=Drivers!$H$10,G19&gt;=ReadMe!$C$10),0,MAX(ReadMe!$C$15,(Drivers!$E$10+Drivers!$F$10*SIN($A20*ReadMe!$C$14+Drivers!$G$10))*INDEX(TrackData!$G$6:$G$315,MOD(INT(G19),ReadMe!$C$9)+1)*IF(AND($A20&gt;=Drivers!$I$10,$A20&lt;Drivers!$I$10+Drivers!$J$10),Drivers!$K$10,1)*IF(AND($A20&gt;=Drivers!$L$10,$A20&lt;Drivers!$L$10+Drivers!$M$10),Drivers!$N$10,1)))</x:f>
        <x:v>2.445821813272037</x:v>
      </x:c>
      <x:c r="N20" s="96" t="n">
        <x:f>IF(OR($A20&lt;=Drivers!$H$11,H19&gt;=ReadMe!$C$10),0,MAX(ReadMe!$C$15,(Drivers!$E$11+Drivers!$F$11*SIN($A20*ReadMe!$C$14+Drivers!$G$11))*INDEX(TrackData!$G$6:$G$315,MOD(INT(H19),ReadMe!$C$9)+1)*IF(AND($A20&gt;=Drivers!$I$11,$A20&lt;Drivers!$I$11+Drivers!$J$11),Drivers!$K$11,1)*IF(AND($A20&gt;=Drivers!$L$11,$A20&lt;Drivers!$L$11+Drivers!$M$11),Drivers!$N$11,1)))</x:f>
        <x:v>2.7931689843223992</x:v>
      </x:c>
      <x:c r="O20" s="12" t="n">
        <x:f>MIN(ReadMe!$C$8,MAX(0,INT(C20/ReadMe!$C$9)))</x:f>
        <x:v>0</x:v>
      </x:c>
      <x:c r="P20" s="12" t="n">
        <x:f>MIN(ReadMe!$C$8,MAX(0,INT(D20/ReadMe!$C$9)))</x:f>
        <x:v>0</x:v>
      </x:c>
      <x:c r="Q20" s="12" t="n">
        <x:f>MIN(ReadMe!$C$8,MAX(0,INT(E20/ReadMe!$C$9)))</x:f>
        <x:v>0</x:v>
      </x:c>
      <x:c r="R20" s="12" t="n">
        <x:f>MIN(ReadMe!$C$8,MAX(0,INT(F20/ReadMe!$C$9)))</x:f>
        <x:v>0</x:v>
      </x:c>
      <x:c r="S20" s="12" t="n">
        <x:f>MIN(ReadMe!$C$8,MAX(0,INT(G20/ReadMe!$C$9)))</x:f>
        <x:v>0</x:v>
      </x:c>
      <x:c r="T20" s="12" t="n">
        <x:f>MIN(ReadMe!$C$8,MAX(0,INT(H20/ReadMe!$C$9)))</x:f>
        <x:v>0</x:v>
      </x:c>
    </x:row>
    <x:row r="21" ht="21" customHeight="1">
      <x:c r="A21" s="12" t="n">
        <x:v>15</x:v>
      </x:c>
      <x:c r="B21" s="96" t="n">
        <x:f>A21*ReadMe!$C$12</x:f>
        <x:v>3.75</x:v>
      </x:c>
      <x:c r="C21" s="96" t="n">
        <x:f>MIN(ReadMe!$C$10,C20+I21)</x:f>
        <x:v>36.06563310556964</x:v>
      </x:c>
      <x:c r="D21" s="96" t="n">
        <x:f>MIN(ReadMe!$C$10,D20+J21)</x:f>
        <x:v>31.54154346840714</x:v>
      </x:c>
      <x:c r="E21" s="96" t="n">
        <x:f>MIN(ReadMe!$C$10,E20+K21)</x:f>
        <x:v>20.941012811005486</x:v>
      </x:c>
      <x:c r="F21" s="96" t="n">
        <x:f>MIN(ReadMe!$C$10,F20+L21)</x:f>
        <x:v>19.047608844011567</x:v>
      </x:c>
      <x:c r="G21" s="96" t="n">
        <x:f>MIN(ReadMe!$C$10,G20+M21)</x:f>
        <x:v>4.167821604141173</x:v>
      </x:c>
      <x:c r="H21" s="96" t="n">
        <x:f>MIN(ReadMe!$C$10,H20+N21)</x:f>
        <x:v>7.411951119331626</x:v>
      </x:c>
      <x:c r="I21" s="96" t="n">
        <x:f>IF(OR($A21&lt;=Drivers!$H$6,C20&gt;=ReadMe!$C$10),0,MAX(ReadMe!$C$15,(Drivers!$E$6+Drivers!$F$6*SIN($A21*ReadMe!$C$14+Drivers!$G$6))*INDEX(TrackData!$G$6:$G$315,MOD(INT(C20),ReadMe!$C$9)+1)*IF(AND($A21&gt;=Drivers!$I$6,$A21&lt;Drivers!$I$6+Drivers!$J$6),Drivers!$K$6,1)*IF(AND($A21&gt;=Drivers!$L$6,$A21&lt;Drivers!$L$6+Drivers!$M$6),Drivers!$N$6,1)))</x:f>
        <x:v>1.8994147358477622</x:v>
      </x:c>
      <x:c r="J21" s="96" t="n">
        <x:f>IF(OR($A21&lt;=Drivers!$H$7,D20&gt;=ReadMe!$C$10),0,MAX(ReadMe!$C$15,(Drivers!$E$7+Drivers!$F$7*SIN($A21*ReadMe!$C$14+Drivers!$G$7))*INDEX(TrackData!$G$6:$G$315,MOD(INT(D20),ReadMe!$C$9)+1)*IF(AND($A21&gt;=Drivers!$I$7,$A21&lt;Drivers!$I$7+Drivers!$J$7),Drivers!$K$7,1)*IF(AND($A21&gt;=Drivers!$L$7,$A21&lt;Drivers!$L$7+Drivers!$M$7),Drivers!$N$7,1)))</x:f>
        <x:v>1.8562383583225894</x:v>
      </x:c>
      <x:c r="K21" s="96" t="n">
        <x:f>IF(OR($A21&lt;=Drivers!$H$8,E20&gt;=ReadMe!$C$10),0,MAX(ReadMe!$C$15,(Drivers!$E$8+Drivers!$F$8*SIN($A21*ReadMe!$C$14+Drivers!$G$8))*INDEX(TrackData!$G$6:$G$315,MOD(INT(E20),ReadMe!$C$9)+1)*IF(AND($A21&gt;=Drivers!$I$8,$A21&lt;Drivers!$I$8+Drivers!$J$8),Drivers!$K$8,1)*IF(AND($A21&gt;=Drivers!$L$8,$A21&lt;Drivers!$L$8+Drivers!$M$8),Drivers!$N$8,1)))</x:f>
        <x:v>2.365717497962356</x:v>
      </x:c>
      <x:c r="L21" s="96" t="n">
        <x:f>IF(OR($A21&lt;=Drivers!$H$9,F20&gt;=ReadMe!$C$10),0,MAX(ReadMe!$C$15,(Drivers!$E$9+Drivers!$F$9*SIN($A21*ReadMe!$C$14+Drivers!$G$9))*INDEX(TrackData!$G$6:$G$315,MOD(INT(F20),ReadMe!$C$9)+1)*IF(AND($A21&gt;=Drivers!$I$9,$A21&lt;Drivers!$I$9+Drivers!$J$9),Drivers!$K$9,1)*IF(AND($A21&gt;=Drivers!$L$9,$A21&lt;Drivers!$L$9+Drivers!$M$9),Drivers!$N$9,1)))</x:f>
        <x:v>2.4467330442625594</x:v>
      </x:c>
      <x:c r="M21" s="96" t="n">
        <x:f>IF(OR($A21&lt;=Drivers!$H$10,G20&gt;=ReadMe!$C$10),0,MAX(ReadMe!$C$15,(Drivers!$E$10+Drivers!$F$10*SIN($A21*ReadMe!$C$14+Drivers!$G$10))*INDEX(TrackData!$G$6:$G$315,MOD(INT(G20),ReadMe!$C$9)+1)*IF(AND($A21&gt;=Drivers!$I$10,$A21&lt;Drivers!$I$10+Drivers!$J$10),Drivers!$K$10,1)*IF(AND($A21&gt;=Drivers!$L$10,$A21&lt;Drivers!$L$10+Drivers!$M$10),Drivers!$N$10,1)))</x:f>
        <x:v>2.4721399465348233</x:v>
      </x:c>
      <x:c r="N21" s="96" t="n">
        <x:f>IF(OR($A21&lt;=Drivers!$H$11,H20&gt;=ReadMe!$C$10),0,MAX(ReadMe!$C$15,(Drivers!$E$11+Drivers!$F$11*SIN($A21*ReadMe!$C$14+Drivers!$G$11))*INDEX(TrackData!$G$6:$G$315,MOD(INT(H20),ReadMe!$C$9)+1)*IF(AND($A21&gt;=Drivers!$I$11,$A21&lt;Drivers!$I$11+Drivers!$J$11),Drivers!$K$11,1)*IF(AND($A21&gt;=Drivers!$L$11,$A21&lt;Drivers!$L$11+Drivers!$M$11),Drivers!$N$11,1)))</x:f>
        <x:v>2.8120738417683415</x:v>
      </x:c>
      <x:c r="O21" s="12" t="n">
        <x:f>MIN(ReadMe!$C$8,MAX(0,INT(C21/ReadMe!$C$9)))</x:f>
        <x:v>0</x:v>
      </x:c>
      <x:c r="P21" s="12" t="n">
        <x:f>MIN(ReadMe!$C$8,MAX(0,INT(D21/ReadMe!$C$9)))</x:f>
        <x:v>0</x:v>
      </x:c>
      <x:c r="Q21" s="12" t="n">
        <x:f>MIN(ReadMe!$C$8,MAX(0,INT(E21/ReadMe!$C$9)))</x:f>
        <x:v>0</x:v>
      </x:c>
      <x:c r="R21" s="12" t="n">
        <x:f>MIN(ReadMe!$C$8,MAX(0,INT(F21/ReadMe!$C$9)))</x:f>
        <x:v>0</x:v>
      </x:c>
      <x:c r="S21" s="12" t="n">
        <x:f>MIN(ReadMe!$C$8,MAX(0,INT(G21/ReadMe!$C$9)))</x:f>
        <x:v>0</x:v>
      </x:c>
      <x:c r="T21" s="12" t="n">
        <x:f>MIN(ReadMe!$C$8,MAX(0,INT(H21/ReadMe!$C$9)))</x:f>
        <x:v>0</x:v>
      </x:c>
    </x:row>
    <x:row r="22" ht="21" customHeight="1">
      <x:c r="A22" s="12" t="n">
        <x:v>16</x:v>
      </x:c>
      <x:c r="B22" s="96" t="n">
        <x:f>A22*ReadMe!$C$12</x:f>
        <x:v>4</x:v>
      </x:c>
      <x:c r="C22" s="96" t="n">
        <x:f>MIN(ReadMe!$C$10,C21+I22)</x:f>
        <x:v>38.948887086851926</x:v>
      </x:c>
      <x:c r="D22" s="96" t="n">
        <x:f>MIN(ReadMe!$C$10,D21+J22)</x:f>
        <x:v>33.38475354509442</x:v>
      </x:c>
      <x:c r="E22" s="96" t="n">
        <x:f>MIN(ReadMe!$C$10,E21+K22)</x:f>
        <x:v>23.28285839723305</x:v>
      </x:c>
      <x:c r="F22" s="96" t="n">
        <x:f>MIN(ReadMe!$C$10,F21+L22)</x:f>
        <x:v>21.499957119637255</x:v>
      </x:c>
      <x:c r="G22" s="96" t="n">
        <x:f>MIN(ReadMe!$C$10,G21+M22)</x:f>
        <x:v>6.6668157539921875</x:v>
      </x:c>
      <x:c r="H22" s="96" t="n">
        <x:f>MIN(ReadMe!$C$10,H21+N22)</x:f>
        <x:v>10.241745082221684</x:v>
      </x:c>
      <x:c r="I22" s="96" t="n">
        <x:f>IF(OR($A22&lt;=Drivers!$H$6,C21&gt;=ReadMe!$C$10),0,MAX(ReadMe!$C$15,(Drivers!$E$6+Drivers!$F$6*SIN($A22*ReadMe!$C$14+Drivers!$G$6))*INDEX(TrackData!$G$6:$G$315,MOD(INT(C21),ReadMe!$C$9)+1)*IF(AND($A22&gt;=Drivers!$I$6,$A22&lt;Drivers!$I$6+Drivers!$J$6),Drivers!$K$6,1)*IF(AND($A22&gt;=Drivers!$L$6,$A22&lt;Drivers!$L$6+Drivers!$M$6),Drivers!$N$6,1)))</x:f>
        <x:v>2.8832539812822886</x:v>
      </x:c>
      <x:c r="J22" s="96" t="n">
        <x:f>IF(OR($A22&lt;=Drivers!$H$7,D21&gt;=ReadMe!$C$10),0,MAX(ReadMe!$C$15,(Drivers!$E$7+Drivers!$F$7*SIN($A22*ReadMe!$C$14+Drivers!$G$7))*INDEX(TrackData!$G$6:$G$315,MOD(INT(D21),ReadMe!$C$9)+1)*IF(AND($A22&gt;=Drivers!$I$7,$A22&lt;Drivers!$I$7+Drivers!$J$7),Drivers!$K$7,1)*IF(AND($A22&gt;=Drivers!$L$7,$A22&lt;Drivers!$L$7+Drivers!$M$7),Drivers!$N$7,1)))</x:f>
        <x:v>1.8432100766872785</x:v>
      </x:c>
      <x:c r="K22" s="96" t="n">
        <x:f>IF(OR($A22&lt;=Drivers!$H$8,E21&gt;=ReadMe!$C$10),0,MAX(ReadMe!$C$15,(Drivers!$E$8+Drivers!$F$8*SIN($A22*ReadMe!$C$14+Drivers!$G$8))*INDEX(TrackData!$G$6:$G$315,MOD(INT(E21),ReadMe!$C$9)+1)*IF(AND($A22&gt;=Drivers!$I$8,$A22&lt;Drivers!$I$8+Drivers!$J$8),Drivers!$K$8,1)*IF(AND($A22&gt;=Drivers!$L$8,$A22&lt;Drivers!$L$8+Drivers!$M$8),Drivers!$N$8,1)))</x:f>
        <x:v>2.341845586227564</x:v>
      </x:c>
      <x:c r="L22" s="96" t="n">
        <x:f>IF(OR($A22&lt;=Drivers!$H$9,F21&gt;=ReadMe!$C$10),0,MAX(ReadMe!$C$15,(Drivers!$E$9+Drivers!$F$9*SIN($A22*ReadMe!$C$14+Drivers!$G$9))*INDEX(TrackData!$G$6:$G$315,MOD(INT(F21),ReadMe!$C$9)+1)*IF(AND($A22&gt;=Drivers!$I$9,$A22&lt;Drivers!$I$9+Drivers!$J$9),Drivers!$K$9,1)*IF(AND($A22&gt;=Drivers!$L$9,$A22&lt;Drivers!$L$9+Drivers!$M$9),Drivers!$N$9,1)))</x:f>
        <x:v>2.452348275625688</x:v>
      </x:c>
      <x:c r="M22" s="96" t="n">
        <x:f>IF(OR($A22&lt;=Drivers!$H$10,G21&gt;=ReadMe!$C$10),0,MAX(ReadMe!$C$15,(Drivers!$E$10+Drivers!$F$10*SIN($A22*ReadMe!$C$14+Drivers!$G$10))*INDEX(TrackData!$G$6:$G$315,MOD(INT(G21),ReadMe!$C$9)+1)*IF(AND($A22&gt;=Drivers!$I$10,$A22&lt;Drivers!$I$10+Drivers!$J$10),Drivers!$K$10,1)*IF(AND($A22&gt;=Drivers!$L$10,$A22&lt;Drivers!$L$10+Drivers!$M$10),Drivers!$N$10,1)))</x:f>
        <x:v>2.4989941498510144</x:v>
      </x:c>
      <x:c r="N22" s="96" t="n">
        <x:f>IF(OR($A22&lt;=Drivers!$H$11,H21&gt;=ReadMe!$C$10),0,MAX(ReadMe!$C$15,(Drivers!$E$11+Drivers!$F$11*SIN($A22*ReadMe!$C$14+Drivers!$G$11))*INDEX(TrackData!$G$6:$G$315,MOD(INT(H21),ReadMe!$C$9)+1)*IF(AND($A22&gt;=Drivers!$I$11,$A22&lt;Drivers!$I$11+Drivers!$J$11),Drivers!$K$11,1)*IF(AND($A22&gt;=Drivers!$L$11,$A22&lt;Drivers!$L$11+Drivers!$M$11),Drivers!$N$11,1)))</x:f>
        <x:v>2.829793962890057</x:v>
      </x:c>
      <x:c r="O22" s="12" t="n">
        <x:f>MIN(ReadMe!$C$8,MAX(0,INT(C22/ReadMe!$C$9)))</x:f>
        <x:v>0</x:v>
      </x:c>
      <x:c r="P22" s="12" t="n">
        <x:f>MIN(ReadMe!$C$8,MAX(0,INT(D22/ReadMe!$C$9)))</x:f>
        <x:v>0</x:v>
      </x:c>
      <x:c r="Q22" s="12" t="n">
        <x:f>MIN(ReadMe!$C$8,MAX(0,INT(E22/ReadMe!$C$9)))</x:f>
        <x:v>0</x:v>
      </x:c>
      <x:c r="R22" s="12" t="n">
        <x:f>MIN(ReadMe!$C$8,MAX(0,INT(F22/ReadMe!$C$9)))</x:f>
        <x:v>0</x:v>
      </x:c>
      <x:c r="S22" s="12" t="n">
        <x:f>MIN(ReadMe!$C$8,MAX(0,INT(G22/ReadMe!$C$9)))</x:f>
        <x:v>0</x:v>
      </x:c>
      <x:c r="T22" s="12" t="n">
        <x:f>MIN(ReadMe!$C$8,MAX(0,INT(H22/ReadMe!$C$9)))</x:f>
        <x:v>0</x:v>
      </x:c>
    </x:row>
    <x:row r="23" ht="21" customHeight="1">
      <x:c r="A23" s="12" t="n">
        <x:v>17</x:v>
      </x:c>
      <x:c r="B23" s="96" t="n">
        <x:f>A23*ReadMe!$C$12</x:f>
        <x:v>4.25</x:v>
      </x:c>
      <x:c r="C23" s="96" t="n">
        <x:f>MIN(ReadMe!$C$10,C22+I23)</x:f>
        <x:v>40.85435311109538</x:v>
      </x:c>
      <x:c r="D23" s="96" t="n">
        <x:f>MIN(ReadMe!$C$10,D22+J23)</x:f>
        <x:v>35.214150375518464</x:v>
      </x:c>
      <x:c r="E23" s="96" t="n">
        <x:f>MIN(ReadMe!$C$10,E22+K23)</x:f>
        <x:v>25.602402925370694</x:v>
      </x:c>
      <x:c r="F23" s="96" t="n">
        <x:f>MIN(ReadMe!$C$10,F22+L23)</x:f>
        <x:v>23.959556869691767</x:v>
      </x:c>
      <x:c r="G23" s="96" t="n">
        <x:f>MIN(ReadMe!$C$10,G22+M23)</x:f>
        <x:v>9.193015284786386</x:v>
      </x:c>
      <x:c r="H23" s="96" t="n">
        <x:f>MIN(ReadMe!$C$10,H22+N23)</x:f>
        <x:v>13.087952426059331</x:v>
      </x:c>
      <x:c r="I23" s="96" t="n">
        <x:f>IF(OR($A23&lt;=Drivers!$H$6,C22&gt;=ReadMe!$C$10),0,MAX(ReadMe!$C$15,(Drivers!$E$6+Drivers!$F$6*SIN($A23*ReadMe!$C$14+Drivers!$G$6))*INDEX(TrackData!$G$6:$G$315,MOD(INT(C22),ReadMe!$C$9)+1)*IF(AND($A23&gt;=Drivers!$I$6,$A23&lt;Drivers!$I$6+Drivers!$J$6),Drivers!$K$6,1)*IF(AND($A23&gt;=Drivers!$L$6,$A23&lt;Drivers!$L$6+Drivers!$M$6),Drivers!$N$6,1)))</x:f>
        <x:v>1.9054660242434547</x:v>
      </x:c>
      <x:c r="J23" s="96" t="n">
        <x:f>IF(OR($A23&lt;=Drivers!$H$7,D22&gt;=ReadMe!$C$10),0,MAX(ReadMe!$C$15,(Drivers!$E$7+Drivers!$F$7*SIN($A23*ReadMe!$C$14+Drivers!$G$7))*INDEX(TrackData!$G$6:$G$315,MOD(INT(D22),ReadMe!$C$9)+1)*IF(AND($A23&gt;=Drivers!$I$7,$A23&lt;Drivers!$I$7+Drivers!$J$7),Drivers!$K$7,1)*IF(AND($A23&gt;=Drivers!$L$7,$A23&lt;Drivers!$L$7+Drivers!$M$7),Drivers!$N$7,1)))</x:f>
        <x:v>1.8293968304240429</x:v>
      </x:c>
      <x:c r="K23" s="96" t="n">
        <x:f>IF(OR($A23&lt;=Drivers!$H$8,E22&gt;=ReadMe!$C$10),0,MAX(ReadMe!$C$15,(Drivers!$E$8+Drivers!$F$8*SIN($A23*ReadMe!$C$14+Drivers!$G$8))*INDEX(TrackData!$G$6:$G$315,MOD(INT(E22),ReadMe!$C$9)+1)*IF(AND($A23&gt;=Drivers!$I$8,$A23&lt;Drivers!$I$8+Drivers!$J$8),Drivers!$K$8,1)*IF(AND($A23&gt;=Drivers!$L$8,$A23&lt;Drivers!$L$8+Drivers!$M$8),Drivers!$N$8,1)))</x:f>
        <x:v>2.3195445281376434</x:v>
      </x:c>
      <x:c r="L23" s="96" t="n">
        <x:f>IF(OR($A23&lt;=Drivers!$H$9,F22&gt;=ReadMe!$C$10),0,MAX(ReadMe!$C$15,(Drivers!$E$9+Drivers!$F$9*SIN($A23*ReadMe!$C$14+Drivers!$G$9))*INDEX(TrackData!$G$6:$G$315,MOD(INT(F22),ReadMe!$C$9)+1)*IF(AND($A23&gt;=Drivers!$I$9,$A23&lt;Drivers!$I$9+Drivers!$J$9),Drivers!$K$9,1)*IF(AND($A23&gt;=Drivers!$L$9,$A23&lt;Drivers!$L$9+Drivers!$M$9),Drivers!$N$9,1)))</x:f>
        <x:v>2.459599750054513</x:v>
      </x:c>
      <x:c r="M23" s="96" t="n">
        <x:f>IF(OR($A23&lt;=Drivers!$H$10,G22&gt;=ReadMe!$C$10),0,MAX(ReadMe!$C$15,(Drivers!$E$10+Drivers!$F$10*SIN($A23*ReadMe!$C$14+Drivers!$G$10))*INDEX(TrackData!$G$6:$G$315,MOD(INT(G22),ReadMe!$C$9)+1)*IF(AND($A23&gt;=Drivers!$I$10,$A23&lt;Drivers!$I$10+Drivers!$J$10),Drivers!$K$10,1)*IF(AND($A23&gt;=Drivers!$L$10,$A23&lt;Drivers!$L$10+Drivers!$M$10),Drivers!$N$10,1)))</x:f>
        <x:v>2.5261995307941976</x:v>
      </x:c>
      <x:c r="N23" s="96" t="n">
        <x:f>IF(OR($A23&lt;=Drivers!$H$11,H22&gt;=ReadMe!$C$10),0,MAX(ReadMe!$C$15,(Drivers!$E$11+Drivers!$F$11*SIN($A23*ReadMe!$C$14+Drivers!$G$11))*INDEX(TrackData!$G$6:$G$315,MOD(INT(H22),ReadMe!$C$9)+1)*IF(AND($A23&gt;=Drivers!$I$11,$A23&lt;Drivers!$I$11+Drivers!$J$11),Drivers!$K$11,1)*IF(AND($A23&gt;=Drivers!$L$11,$A23&lt;Drivers!$L$11+Drivers!$M$11),Drivers!$N$11,1)))</x:f>
        <x:v>2.8462073438376474</x:v>
      </x:c>
      <x:c r="O23" s="12" t="n">
        <x:f>MIN(ReadMe!$C$8,MAX(0,INT(C23/ReadMe!$C$9)))</x:f>
        <x:v>0</x:v>
      </x:c>
      <x:c r="P23" s="12" t="n">
        <x:f>MIN(ReadMe!$C$8,MAX(0,INT(D23/ReadMe!$C$9)))</x:f>
        <x:v>0</x:v>
      </x:c>
      <x:c r="Q23" s="12" t="n">
        <x:f>MIN(ReadMe!$C$8,MAX(0,INT(E23/ReadMe!$C$9)))</x:f>
        <x:v>0</x:v>
      </x:c>
      <x:c r="R23" s="12" t="n">
        <x:f>MIN(ReadMe!$C$8,MAX(0,INT(F23/ReadMe!$C$9)))</x:f>
        <x:v>0</x:v>
      </x:c>
      <x:c r="S23" s="12" t="n">
        <x:f>MIN(ReadMe!$C$8,MAX(0,INT(G23/ReadMe!$C$9)))</x:f>
        <x:v>0</x:v>
      </x:c>
      <x:c r="T23" s="12" t="n">
        <x:f>MIN(ReadMe!$C$8,MAX(0,INT(H23/ReadMe!$C$9)))</x:f>
        <x:v>0</x:v>
      </x:c>
    </x:row>
    <x:row r="24" ht="21" customHeight="1">
      <x:c r="A24" s="12" t="n">
        <x:v>18</x:v>
      </x:c>
      <x:c r="B24" s="96" t="n">
        <x:f>A24*ReadMe!$C$12</x:f>
        <x:v>4.5</x:v>
      </x:c>
      <x:c r="C24" s="96" t="n">
        <x:f>MIN(ReadMe!$C$10,C23+I24)</x:f>
        <x:v>42.761305697458035</x:v>
      </x:c>
      <x:c r="D24" s="96" t="n">
        <x:f>MIN(ReadMe!$C$10,D23+J24)</x:f>
        <x:v>37.963989351835856</x:v>
      </x:c>
      <x:c r="E24" s="96" t="n">
        <x:f>MIN(ReadMe!$C$10,E23+K24)</x:f>
        <x:v>27.11972171792364</x:v>
      </x:c>
      <x:c r="F24" s="96" t="n">
        <x:f>MIN(ReadMe!$C$10,F23+L24)</x:f>
        <x:v>26.427994410505445</x:v>
      </x:c>
      <x:c r="G24" s="96" t="n">
        <x:f>MIN(ReadMe!$C$10,G23+M24)</x:f>
        <x:v>11.74658406385021</x:v>
      </x:c>
      <x:c r="H24" s="96" t="n">
        <x:f>MIN(ReadMe!$C$10,H23+N24)</x:f>
        <x:v>15.949153403786816</x:v>
      </x:c>
      <x:c r="I24" s="96" t="n">
        <x:f>IF(OR($A24&lt;=Drivers!$H$6,C23&gt;=ReadMe!$C$10),0,MAX(ReadMe!$C$15,(Drivers!$E$6+Drivers!$F$6*SIN($A24*ReadMe!$C$14+Drivers!$G$6))*INDEX(TrackData!$G$6:$G$315,MOD(INT(C23),ReadMe!$C$9)+1)*IF(AND($A24&gt;=Drivers!$I$6,$A24&lt;Drivers!$I$6+Drivers!$J$6),Drivers!$K$6,1)*IF(AND($A24&gt;=Drivers!$L$6,$A24&lt;Drivers!$L$6+Drivers!$M$6),Drivers!$N$6,1)))</x:f>
        <x:v>1.906952586362656</x:v>
      </x:c>
      <x:c r="J24" s="96" t="n">
        <x:f>IF(OR($A24&lt;=Drivers!$H$7,D23&gt;=ReadMe!$C$10),0,MAX(ReadMe!$C$15,(Drivers!$E$7+Drivers!$F$7*SIN($A24*ReadMe!$C$14+Drivers!$G$7))*INDEX(TrackData!$G$6:$G$315,MOD(INT(D23),ReadMe!$C$9)+1)*IF(AND($A24&gt;=Drivers!$I$7,$A24&lt;Drivers!$I$7+Drivers!$J$7),Drivers!$K$7,1)*IF(AND($A24&gt;=Drivers!$L$7,$A24&lt;Drivers!$L$7+Drivers!$M$7),Drivers!$N$7,1)))</x:f>
        <x:v>2.7498389763173887</x:v>
      </x:c>
      <x:c r="K24" s="96" t="n">
        <x:f>IF(OR($A24&lt;=Drivers!$H$8,E23&gt;=ReadMe!$C$10),0,MAX(ReadMe!$C$15,(Drivers!$E$8+Drivers!$F$8*SIN($A24*ReadMe!$C$14+Drivers!$G$8))*INDEX(TrackData!$G$6:$G$315,MOD(INT(E23),ReadMe!$C$9)+1)*IF(AND($A24&gt;=Drivers!$I$8,$A24&lt;Drivers!$I$8+Drivers!$J$8),Drivers!$K$8,1)*IF(AND($A24&gt;=Drivers!$L$8,$A24&lt;Drivers!$L$8+Drivers!$M$8),Drivers!$N$8,1)))</x:f>
        <x:v>1.5173187925529452</x:v>
      </x:c>
      <x:c r="L24" s="96" t="n">
        <x:f>IF(OR($A24&lt;=Drivers!$H$9,F23&gt;=ReadMe!$C$10),0,MAX(ReadMe!$C$15,(Drivers!$E$9+Drivers!$F$9*SIN($A24*ReadMe!$C$14+Drivers!$G$9))*INDEX(TrackData!$G$6:$G$315,MOD(INT(F23),ReadMe!$C$9)+1)*IF(AND($A24&gt;=Drivers!$I$9,$A24&lt;Drivers!$I$9+Drivers!$J$9),Drivers!$K$9,1)*IF(AND($A24&gt;=Drivers!$L$9,$A24&lt;Drivers!$L$9+Drivers!$M$9),Drivers!$N$9,1)))</x:f>
        <x:v>2.4684375408136776</x:v>
      </x:c>
      <x:c r="M24" s="96" t="n">
        <x:f>IF(OR($A24&lt;=Drivers!$H$10,G23&gt;=ReadMe!$C$10),0,MAX(ReadMe!$C$15,(Drivers!$E$10+Drivers!$F$10*SIN($A24*ReadMe!$C$14+Drivers!$G$10))*INDEX(TrackData!$G$6:$G$315,MOD(INT(G23),ReadMe!$C$9)+1)*IF(AND($A24&gt;=Drivers!$I$10,$A24&lt;Drivers!$I$10+Drivers!$J$10),Drivers!$K$10,1)*IF(AND($A24&gt;=Drivers!$L$10,$A24&lt;Drivers!$L$10+Drivers!$M$10),Drivers!$N$10,1)))</x:f>
        <x:v>2.553568779063826</x:v>
      </x:c>
      <x:c r="N24" s="96" t="n">
        <x:f>IF(OR($A24&lt;=Drivers!$H$11,H23&gt;=ReadMe!$C$10),0,MAX(ReadMe!$C$15,(Drivers!$E$11+Drivers!$F$11*SIN($A24*ReadMe!$C$14+Drivers!$G$11))*INDEX(TrackData!$G$6:$G$315,MOD(INT(H23),ReadMe!$C$9)+1)*IF(AND($A24&gt;=Drivers!$I$11,$A24&lt;Drivers!$I$11+Drivers!$J$11),Drivers!$K$11,1)*IF(AND($A24&gt;=Drivers!$L$11,$A24&lt;Drivers!$L$11+Drivers!$M$11),Drivers!$N$11,1)))</x:f>
        <x:v>2.8612009777274854</x:v>
      </x:c>
      <x:c r="O24" s="12" t="n">
        <x:f>MIN(ReadMe!$C$8,MAX(0,INT(C24/ReadMe!$C$9)))</x:f>
        <x:v>0</x:v>
      </x:c>
      <x:c r="P24" s="12" t="n">
        <x:f>MIN(ReadMe!$C$8,MAX(0,INT(D24/ReadMe!$C$9)))</x:f>
        <x:v>0</x:v>
      </x:c>
      <x:c r="Q24" s="12" t="n">
        <x:f>MIN(ReadMe!$C$8,MAX(0,INT(E24/ReadMe!$C$9)))</x:f>
        <x:v>0</x:v>
      </x:c>
      <x:c r="R24" s="12" t="n">
        <x:f>MIN(ReadMe!$C$8,MAX(0,INT(F24/ReadMe!$C$9)))</x:f>
        <x:v>0</x:v>
      </x:c>
      <x:c r="S24" s="12" t="n">
        <x:f>MIN(ReadMe!$C$8,MAX(0,INT(G24/ReadMe!$C$9)))</x:f>
        <x:v>0</x:v>
      </x:c>
      <x:c r="T24" s="12" t="n">
        <x:f>MIN(ReadMe!$C$8,MAX(0,INT(H24/ReadMe!$C$9)))</x:f>
        <x:v>0</x:v>
      </x:c>
    </x:row>
    <x:row r="25">
      <x:c r="A25" t="n">
        <x:v>19</x:v>
      </x:c>
      <x:c r="B25" s="97" t="n">
        <x:f>A25*ReadMe!$C$12</x:f>
        <x:v>4.75</x:v>
      </x:c>
      <x:c r="C25" s="97" t="n">
        <x:f>MIN(ReadMe!$C$10,C24+I25)</x:f>
        <x:v>44.668702776413305</x:v>
      </x:c>
      <x:c r="D25" s="97" t="n">
        <x:f>MIN(ReadMe!$C$10,D24+J25)</x:f>
        <x:v>40.6909599777095</x:v>
      </x:c>
      <x:c r="E25" s="97" t="n">
        <x:f>MIN(ReadMe!$C$10,E24+K25)</x:f>
        <x:v>28.624691519809076</x:v>
      </x:c>
      <x:c r="F25" s="97" t="n">
        <x:f>MIN(ReadMe!$C$10,F24+L25)</x:f>
        <x:v>28.06400293804796</x:v>
      </x:c>
      <x:c r="G25" s="97" t="n">
        <x:f>MIN(ReadMe!$C$10,G24+M25)</x:f>
        <x:v>14.327497519975475</x:v>
      </x:c>
      <x:c r="H25" s="97" t="n">
        <x:f>MIN(ReadMe!$C$10,H24+N25)</x:f>
        <x:v>18.823825036486628</x:v>
      </x:c>
      <x:c r="I25" s="97" t="n">
        <x:f>IF(OR($A25&lt;=Drivers!$H$6,C24&gt;=ReadMe!$C$10),0,MAX(ReadMe!$C$15,(Drivers!$E$6+Drivers!$F$6*SIN($A25*ReadMe!$C$14+Drivers!$G$6))*INDEX(TrackData!$G$6:$G$315,MOD(INT(C24),ReadMe!$C$9)+1)*IF(AND($A25&gt;=Drivers!$I$6,$A25&lt;Drivers!$I$6+Drivers!$J$6),Drivers!$K$6,1)*IF(AND($A25&gt;=Drivers!$L$6,$A25&lt;Drivers!$L$6+Drivers!$M$6),Drivers!$N$6,1)))</x:f>
        <x:v>1.9073970789552706</x:v>
      </x:c>
      <x:c r="J25" s="97" t="n">
        <x:f>IF(OR($A25&lt;=Drivers!$H$7,D24&gt;=ReadMe!$C$10),0,MAX(ReadMe!$C$15,(Drivers!$E$7+Drivers!$F$7*SIN($A25*ReadMe!$C$14+Drivers!$G$7))*INDEX(TrackData!$G$6:$G$315,MOD(INT(D24),ReadMe!$C$9)+1)*IF(AND($A25&gt;=Drivers!$I$7,$A25&lt;Drivers!$I$7+Drivers!$J$7),Drivers!$K$7,1)*IF(AND($A25&gt;=Drivers!$L$7,$A25&lt;Drivers!$L$7+Drivers!$M$7),Drivers!$N$7,1)))</x:f>
        <x:v>2.7269706258736424</x:v>
      </x:c>
      <x:c r="K25" s="97" t="n">
        <x:f>IF(OR($A25&lt;=Drivers!$H$8,E24&gt;=ReadMe!$C$10),0,MAX(ReadMe!$C$15,(Drivers!$E$8+Drivers!$F$8*SIN($A25*ReadMe!$C$14+Drivers!$G$8))*INDEX(TrackData!$G$6:$G$315,MOD(INT(E24),ReadMe!$C$9)+1)*IF(AND($A25&gt;=Drivers!$I$8,$A25&lt;Drivers!$I$8+Drivers!$J$8),Drivers!$K$8,1)*IF(AND($A25&gt;=Drivers!$L$8,$A25&lt;Drivers!$L$8+Drivers!$M$8),Drivers!$N$8,1)))</x:f>
        <x:v>1.5049698018854356</x:v>
      </x:c>
      <x:c r="L25" s="97" t="n">
        <x:f>IF(OR($A25&lt;=Drivers!$H$9,F24&gt;=ReadMe!$C$10),0,MAX(ReadMe!$C$15,(Drivers!$E$9+Drivers!$F$9*SIN($A25*ReadMe!$C$14+Drivers!$G$9))*INDEX(TrackData!$G$6:$G$315,MOD(INT(F24),ReadMe!$C$9)+1)*IF(AND($A25&gt;=Drivers!$I$9,$A25&lt;Drivers!$I$9+Drivers!$J$9),Drivers!$K$9,1)*IF(AND($A25&gt;=Drivers!$L$9,$A25&lt;Drivers!$L$9+Drivers!$M$9),Drivers!$N$9,1)))</x:f>
        <x:v>1.6360085275425158</x:v>
      </x:c>
      <x:c r="M25" s="97" t="n">
        <x:f>IF(OR($A25&lt;=Drivers!$H$10,G24&gt;=ReadMe!$C$10),0,MAX(ReadMe!$C$15,(Drivers!$E$10+Drivers!$F$10*SIN($A25*ReadMe!$C$14+Drivers!$G$10))*INDEX(TrackData!$G$6:$G$315,MOD(INT(G24),ReadMe!$C$9)+1)*IF(AND($A25&gt;=Drivers!$I$10,$A25&lt;Drivers!$I$10+Drivers!$J$10),Drivers!$K$10,1)*IF(AND($A25&gt;=Drivers!$L$10,$A25&lt;Drivers!$L$10+Drivers!$M$10),Drivers!$N$10,1)))</x:f>
        <x:v>2.580913456125265</x:v>
      </x:c>
      <x:c r="N25" s="97" t="n">
        <x:f>IF(OR($A25&lt;=Drivers!$H$11,H24&gt;=ReadMe!$C$10),0,MAX(ReadMe!$C$15,(Drivers!$E$11+Drivers!$F$11*SIN($A25*ReadMe!$C$14+Drivers!$G$11))*INDEX(TrackData!$G$6:$G$315,MOD(INT(H24),ReadMe!$C$9)+1)*IF(AND($A25&gt;=Drivers!$I$11,$A25&lt;Drivers!$I$11+Drivers!$J$11),Drivers!$K$11,1)*IF(AND($A25&gt;=Drivers!$L$11,$A25&lt;Drivers!$L$11+Drivers!$M$11),Drivers!$N$11,1)))</x:f>
        <x:v>2.874671632699813</x:v>
      </x:c>
      <x:c r="O25" t="n">
        <x:f>MIN(ReadMe!$C$8,MAX(0,INT(C25/ReadMe!$C$9)))</x:f>
        <x:v>0</x:v>
      </x:c>
      <x:c r="P25" t="n">
        <x:f>MIN(ReadMe!$C$8,MAX(0,INT(D25/ReadMe!$C$9)))</x:f>
        <x:v>0</x:v>
      </x:c>
      <x:c r="Q25" t="n">
        <x:f>MIN(ReadMe!$C$8,MAX(0,INT(E25/ReadMe!$C$9)))</x:f>
        <x:v>0</x:v>
      </x:c>
      <x:c r="R25" t="n">
        <x:f>MIN(ReadMe!$C$8,MAX(0,INT(F25/ReadMe!$C$9)))</x:f>
        <x:v>0</x:v>
      </x:c>
      <x:c r="S25" t="n">
        <x:f>MIN(ReadMe!$C$8,MAX(0,INT(G25/ReadMe!$C$9)))</x:f>
        <x:v>0</x:v>
      </x:c>
      <x:c r="T25" t="n">
        <x:f>MIN(ReadMe!$C$8,MAX(0,INT(H25/ReadMe!$C$9)))</x:f>
        <x:v>0</x:v>
      </x:c>
    </x:row>
    <x:row r="26">
      <x:c r="A26" t="n">
        <x:v>20</x:v>
      </x:c>
      <x:c r="B26" s="97" t="n">
        <x:f>A26*ReadMe!$C$12</x:f>
        <x:v>5</x:v>
      </x:c>
      <x:c r="C26" s="97" t="n">
        <x:f>MIN(ReadMe!$C$10,C25+I26)</x:f>
        <x:v>46.57549921808263</x:v>
      </x:c>
      <x:c r="D26" s="97" t="n">
        <x:f>MIN(ReadMe!$C$10,D25+J26)</x:f>
        <x:v>42.47518139102118</x:v>
      </x:c>
      <x:c r="E26" s="97" t="n">
        <x:f>MIN(ReadMe!$C$10,E25+K26)</x:f>
        <x:v>30.118628959746783</x:v>
      </x:c>
      <x:c r="F26" s="97" t="n">
        <x:f>MIN(ReadMe!$C$10,F25+L26)</x:f>
        <x:v>29.70781093290253</x:v>
      </x:c>
      <x:c r="G26" s="97" t="n">
        <x:f>MIN(ReadMe!$C$10,G25+M26)</x:f>
        <x:v>16.935542812593255</x:v>
      </x:c>
      <x:c r="H26" s="97" t="n">
        <x:f>MIN(ReadMe!$C$10,H25+N26)</x:f>
        <x:v>21.710351599161477</x:v>
      </x:c>
      <x:c r="I26" s="97" t="n">
        <x:f>IF(OR($A26&lt;=Drivers!$H$6,C25&gt;=ReadMe!$C$10),0,MAX(ReadMe!$C$15,(Drivers!$E$6+Drivers!$F$6*SIN($A26*ReadMe!$C$14+Drivers!$G$6))*INDEX(TrackData!$G$6:$G$315,MOD(INT(C25),ReadMe!$C$9)+1)*IF(AND($A26&gt;=Drivers!$I$6,$A26&lt;Drivers!$I$6+Drivers!$J$6),Drivers!$K$6,1)*IF(AND($A26&gt;=Drivers!$L$6,$A26&lt;Drivers!$L$6+Drivers!$M$6),Drivers!$N$6,1)))</x:f>
        <x:v>1.9067964416693306</x:v>
      </x:c>
      <x:c r="J26" s="97" t="n">
        <x:f>IF(OR($A26&lt;=Drivers!$H$7,D25&gt;=ReadMe!$C$10),0,MAX(ReadMe!$C$15,(Drivers!$E$7+Drivers!$F$7*SIN($A26*ReadMe!$C$14+Drivers!$G$7))*INDEX(TrackData!$G$6:$G$315,MOD(INT(D25),ReadMe!$C$9)+1)*IF(AND($A26&gt;=Drivers!$I$7,$A26&lt;Drivers!$I$7+Drivers!$J$7),Drivers!$K$7,1)*IF(AND($A26&gt;=Drivers!$L$7,$A26&lt;Drivers!$L$7+Drivers!$M$7),Drivers!$N$7,1)))</x:f>
        <x:v>1.7842214133116845</x:v>
      </x:c>
      <x:c r="K26" s="97" t="n">
        <x:f>IF(OR($A26&lt;=Drivers!$H$8,E25&gt;=ReadMe!$C$10),0,MAX(ReadMe!$C$15,(Drivers!$E$8+Drivers!$F$8*SIN($A26*ReadMe!$C$14+Drivers!$G$8))*INDEX(TrackData!$G$6:$G$315,MOD(INT(E25),ReadMe!$C$9)+1)*IF(AND($A26&gt;=Drivers!$I$8,$A26&lt;Drivers!$I$8+Drivers!$J$8),Drivers!$K$8,1)*IF(AND($A26&gt;=Drivers!$L$8,$A26&lt;Drivers!$L$8+Drivers!$M$8),Drivers!$N$8,1)))</x:f>
        <x:v>1.4939374399377074</x:v>
      </x:c>
      <x:c r="L26" s="97" t="n">
        <x:f>IF(OR($A26&lt;=Drivers!$H$9,F25&gt;=ReadMe!$C$10),0,MAX(ReadMe!$C$15,(Drivers!$E$9+Drivers!$F$9*SIN($A26*ReadMe!$C$14+Drivers!$G$9))*INDEX(TrackData!$G$6:$G$315,MOD(INT(F25),ReadMe!$C$9)+1)*IF(AND($A26&gt;=Drivers!$I$9,$A26&lt;Drivers!$I$9+Drivers!$J$9),Drivers!$K$9,1)*IF(AND($A26&gt;=Drivers!$L$9,$A26&lt;Drivers!$L$9+Drivers!$M$9),Drivers!$N$9,1)))</x:f>
        <x:v>1.643807994854569</x:v>
      </x:c>
      <x:c r="M26" s="97" t="n">
        <x:f>IF(OR($A26&lt;=Drivers!$H$10,G25&gt;=ReadMe!$C$10),0,MAX(ReadMe!$C$15,(Drivers!$E$10+Drivers!$F$10*SIN($A26*ReadMe!$C$14+Drivers!$G$10))*INDEX(TrackData!$G$6:$G$315,MOD(INT(G25),ReadMe!$C$9)+1)*IF(AND($A26&gt;=Drivers!$I$10,$A26&lt;Drivers!$I$10+Drivers!$J$10),Drivers!$K$10,1)*IF(AND($A26&gt;=Drivers!$L$10,$A26&lt;Drivers!$L$10+Drivers!$M$10),Drivers!$N$10,1)))</x:f>
        <x:v>2.6080452926177795</x:v>
      </x:c>
      <x:c r="N26" s="97" t="n">
        <x:f>IF(OR($A26&lt;=Drivers!$H$11,H25&gt;=ReadMe!$C$10),0,MAX(ReadMe!$C$15,(Drivers!$E$11+Drivers!$F$11*SIN($A26*ReadMe!$C$14+Drivers!$G$11))*INDEX(TrackData!$G$6:$G$315,MOD(INT(H25),ReadMe!$C$9)+1)*IF(AND($A26&gt;=Drivers!$I$11,$A26&lt;Drivers!$I$11+Drivers!$J$11),Drivers!$K$11,1)*IF(AND($A26&gt;=Drivers!$L$11,$A26&lt;Drivers!$L$11+Drivers!$M$11),Drivers!$N$11,1)))</x:f>
        <x:v>2.8865265626748497</x:v>
      </x:c>
      <x:c r="O26" t="n">
        <x:f>MIN(ReadMe!$C$8,MAX(0,INT(C26/ReadMe!$C$9)))</x:f>
        <x:v>0</x:v>
      </x:c>
      <x:c r="P26" t="n">
        <x:f>MIN(ReadMe!$C$8,MAX(0,INT(D26/ReadMe!$C$9)))</x:f>
        <x:v>0</x:v>
      </x:c>
      <x:c r="Q26" t="n">
        <x:f>MIN(ReadMe!$C$8,MAX(0,INT(E26/ReadMe!$C$9)))</x:f>
        <x:v>0</x:v>
      </x:c>
      <x:c r="R26" t="n">
        <x:f>MIN(ReadMe!$C$8,MAX(0,INT(F26/ReadMe!$C$9)))</x:f>
        <x:v>0</x:v>
      </x:c>
      <x:c r="S26" t="n">
        <x:f>MIN(ReadMe!$C$8,MAX(0,INT(G26/ReadMe!$C$9)))</x:f>
        <x:v>0</x:v>
      </x:c>
      <x:c r="T26" t="n">
        <x:f>MIN(ReadMe!$C$8,MAX(0,INT(H26/ReadMe!$C$9)))</x:f>
        <x:v>0</x:v>
      </x:c>
    </x:row>
    <x:row r="27">
      <x:c r="A27" t="n">
        <x:v>21</x:v>
      </x:c>
      <x:c r="B27" s="97" t="n">
        <x:f>A27*ReadMe!$C$12</x:f>
        <x:v>5.25</x:v>
      </x:c>
      <x:c r="C27" s="97" t="n">
        <x:f>MIN(ReadMe!$C$10,C26+I27)</x:f>
        <x:v>48.48065402800284</x:v>
      </x:c>
      <x:c r="D27" s="97" t="n">
        <x:f>MIN(ReadMe!$C$10,D26+J27)</x:f>
        <x:v>44.24344477960367</x:v>
      </x:c>
      <x:c r="E27" s="97" t="n">
        <x:f>MIN(ReadMe!$C$10,E26+K27)</x:f>
        <x:v>31.602926624776572</x:v>
      </x:c>
      <x:c r="F27" s="97" t="n">
        <x:f>MIN(ReadMe!$C$10,F26+L27)</x:f>
        <x:v>31.360324412084122</x:v>
      </x:c>
      <x:c r="G27" s="97" t="n">
        <x:f>MIN(ReadMe!$C$10,G26+M27)</x:f>
        <x:v>19.570320297191007</x:v>
      </x:c>
      <x:c r="H27" s="97" t="n">
        <x:f>MIN(ReadMe!$C$10,H26+N27)</x:f>
        <x:v>24.607035745075297</x:v>
      </x:c>
      <x:c r="I27" s="97" t="n">
        <x:f>IF(OR($A27&lt;=Drivers!$H$6,C26&gt;=ReadMe!$C$10),0,MAX(ReadMe!$C$15,(Drivers!$E$6+Drivers!$F$6*SIN($A27*ReadMe!$C$14+Drivers!$G$6))*INDEX(TrackData!$G$6:$G$315,MOD(INT(C26),ReadMe!$C$9)+1)*IF(AND($A27&gt;=Drivers!$I$6,$A27&lt;Drivers!$I$6+Drivers!$J$6),Drivers!$K$6,1)*IF(AND($A27&gt;=Drivers!$L$6,$A27&lt;Drivers!$L$6+Drivers!$M$6),Drivers!$N$6,1)))</x:f>
        <x:v>1.9051548099202074</x:v>
      </x:c>
      <x:c r="J27" s="97" t="n">
        <x:f>IF(OR($A27&lt;=Drivers!$H$7,D26&gt;=ReadMe!$C$10),0,MAX(ReadMe!$C$15,(Drivers!$E$7+Drivers!$F$7*SIN($A27*ReadMe!$C$14+Drivers!$G$7))*INDEX(TrackData!$G$6:$G$315,MOD(INT(D26),ReadMe!$C$9)+1)*IF(AND($A27&gt;=Drivers!$I$7,$A27&lt;Drivers!$I$7+Drivers!$J$7),Drivers!$K$7,1)*IF(AND($A27&gt;=Drivers!$L$7,$A27&lt;Drivers!$L$7+Drivers!$M$7),Drivers!$N$7,1)))</x:f>
        <x:v>1.768263388582489</x:v>
      </x:c>
      <x:c r="K27" s="97" t="n">
        <x:f>IF(OR($A27&lt;=Drivers!$H$8,E26&gt;=ReadMe!$C$10),0,MAX(ReadMe!$C$15,(Drivers!$E$8+Drivers!$F$8*SIN($A27*ReadMe!$C$14+Drivers!$G$8))*INDEX(TrackData!$G$6:$G$315,MOD(INT(E26),ReadMe!$C$9)+1)*IF(AND($A27&gt;=Drivers!$I$8,$A27&lt;Drivers!$I$8+Drivers!$J$8),Drivers!$K$8,1)*IF(AND($A27&gt;=Drivers!$L$8,$A27&lt;Drivers!$L$8+Drivers!$M$8),Drivers!$N$8,1)))</x:f>
        <x:v>1.484297665029789</x:v>
      </x:c>
      <x:c r="L27" s="97" t="n">
        <x:f>IF(OR($A27&lt;=Drivers!$H$9,F26&gt;=ReadMe!$C$10),0,MAX(ReadMe!$C$15,(Drivers!$E$9+Drivers!$F$9*SIN($A27*ReadMe!$C$14+Drivers!$G$9))*INDEX(TrackData!$G$6:$G$315,MOD(INT(F26),ReadMe!$C$9)+1)*IF(AND($A27&gt;=Drivers!$I$9,$A27&lt;Drivers!$I$9+Drivers!$J$9),Drivers!$K$9,1)*IF(AND($A27&gt;=Drivers!$L$9,$A27&lt;Drivers!$L$9+Drivers!$M$9),Drivers!$N$9,1)))</x:f>
        <x:v>1.6525134791815932</x:v>
      </x:c>
      <x:c r="M27" s="97" t="n">
        <x:f>IF(OR($A27&lt;=Drivers!$H$10,G26&gt;=ReadMe!$C$10),0,MAX(ReadMe!$C$15,(Drivers!$E$10+Drivers!$F$10*SIN($A27*ReadMe!$C$14+Drivers!$G$10))*INDEX(TrackData!$G$6:$G$315,MOD(INT(G26),ReadMe!$C$9)+1)*IF(AND($A27&gt;=Drivers!$I$10,$A27&lt;Drivers!$I$10+Drivers!$J$10),Drivers!$K$10,1)*IF(AND($A27&gt;=Drivers!$L$10,$A27&lt;Drivers!$L$10+Drivers!$M$10),Drivers!$N$10,1)))</x:f>
        <x:v>2.6347774845977527</x:v>
      </x:c>
      <x:c r="N27" s="97" t="n">
        <x:f>IF(OR($A27&lt;=Drivers!$H$11,H26&gt;=ReadMe!$C$10),0,MAX(ReadMe!$C$15,(Drivers!$E$11+Drivers!$F$11*SIN($A27*ReadMe!$C$14+Drivers!$G$11))*INDEX(TrackData!$G$6:$G$315,MOD(INT(H26),ReadMe!$C$9)+1)*IF(AND($A27&gt;=Drivers!$I$11,$A27&lt;Drivers!$I$11+Drivers!$J$11),Drivers!$K$11,1)*IF(AND($A27&gt;=Drivers!$L$11,$A27&lt;Drivers!$L$11+Drivers!$M$11),Drivers!$N$11,1)))</x:f>
        <x:v>2.8966841459138215</x:v>
      </x:c>
      <x:c r="O27" t="n">
        <x:f>MIN(ReadMe!$C$8,MAX(0,INT(C27/ReadMe!$C$9)))</x:f>
        <x:v>0</x:v>
      </x:c>
      <x:c r="P27" t="n">
        <x:f>MIN(ReadMe!$C$8,MAX(0,INT(D27/ReadMe!$C$9)))</x:f>
        <x:v>0</x:v>
      </x:c>
      <x:c r="Q27" t="n">
        <x:f>MIN(ReadMe!$C$8,MAX(0,INT(E27/ReadMe!$C$9)))</x:f>
        <x:v>0</x:v>
      </x:c>
      <x:c r="R27" t="n">
        <x:f>MIN(ReadMe!$C$8,MAX(0,INT(F27/ReadMe!$C$9)))</x:f>
        <x:v>0</x:v>
      </x:c>
      <x:c r="S27" t="n">
        <x:f>MIN(ReadMe!$C$8,MAX(0,INT(G27/ReadMe!$C$9)))</x:f>
        <x:v>0</x:v>
      </x:c>
      <x:c r="T27" t="n">
        <x:f>MIN(ReadMe!$C$8,MAX(0,INT(H27/ReadMe!$C$9)))</x:f>
        <x:v>0</x:v>
      </x:c>
    </x:row>
    <x:row r="28">
      <x:c r="A28" t="n">
        <x:v>22</x:v>
      </x:c>
      <x:c r="B28" s="97" t="n">
        <x:f>A28*ReadMe!$C$12</x:f>
        <x:v>5.5</x:v>
      </x:c>
      <x:c r="C28" s="97" t="n">
        <x:f>MIN(ReadMe!$C$10,C27+I28)</x:f>
        <x:v>50.38313751442092</x:v>
      </x:c>
      <x:c r="D28" s="97" t="n">
        <x:f>MIN(ReadMe!$C$10,D27+J28)</x:f>
        <x:v>45.995481190227785</x:v>
      </x:c>
      <x:c r="E28" s="97" t="n">
        <x:f>MIN(ReadMe!$C$10,E27+K28)</x:f>
        <x:v>33.079043472232385</x:v>
      </x:c>
      <x:c r="F28" s="97" t="n">
        <x:f>MIN(ReadMe!$C$10,F27+L28)</x:f>
        <x:v>33.02238945494725</x:v>
      </x:c>
      <x:c r="G28" s="97" t="n">
        <x:f>MIN(ReadMe!$C$10,G27+M28)</x:f>
        <x:v>22.231246276883446</x:v>
      </x:c>
      <x:c r="H28" s="97" t="n">
        <x:f>MIN(ReadMe!$C$10,H27+N28)</x:f>
        <x:v>26.524384880087638</x:v>
      </x:c>
      <x:c r="I28" s="97" t="n">
        <x:f>IF(OR($A28&lt;=Drivers!$H$6,C27&gt;=ReadMe!$C$10),0,MAX(ReadMe!$C$15,(Drivers!$E$6+Drivers!$F$6*SIN($A28*ReadMe!$C$14+Drivers!$G$6))*INDEX(TrackData!$G$6:$G$315,MOD(INT(C27),ReadMe!$C$9)+1)*IF(AND($A28&gt;=Drivers!$I$6,$A28&lt;Drivers!$I$6+Drivers!$J$6),Drivers!$K$6,1)*IF(AND($A28&gt;=Drivers!$L$6,$A28&lt;Drivers!$L$6+Drivers!$M$6),Drivers!$N$6,1)))</x:f>
        <x:v>1.9024834864180877</x:v>
      </x:c>
      <x:c r="J28" s="97" t="n">
        <x:f>IF(OR($A28&lt;=Drivers!$H$7,D27&gt;=ReadMe!$C$10),0,MAX(ReadMe!$C$15,(Drivers!$E$7+Drivers!$F$7*SIN($A28*ReadMe!$C$14+Drivers!$G$7))*INDEX(TrackData!$G$6:$G$315,MOD(INT(D27),ReadMe!$C$9)+1)*IF(AND($A28&gt;=Drivers!$I$7,$A28&lt;Drivers!$I$7+Drivers!$J$7),Drivers!$K$7,1)*IF(AND($A28&gt;=Drivers!$L$7,$A28&lt;Drivers!$L$7+Drivers!$M$7),Drivers!$N$7,1)))</x:f>
        <x:v>1.7520364106241133</x:v>
      </x:c>
      <x:c r="K28" s="97" t="n">
        <x:f>IF(OR($A28&lt;=Drivers!$H$8,E27&gt;=ReadMe!$C$10),0,MAX(ReadMe!$C$15,(Drivers!$E$8+Drivers!$F$8*SIN($A28*ReadMe!$C$14+Drivers!$G$8))*INDEX(TrackData!$G$6:$G$315,MOD(INT(E27),ReadMe!$C$9)+1)*IF(AND($A28&gt;=Drivers!$I$8,$A28&lt;Drivers!$I$8+Drivers!$J$8),Drivers!$K$8,1)*IF(AND($A28&gt;=Drivers!$L$8,$A28&lt;Drivers!$L$8+Drivers!$M$8),Drivers!$N$8,1)))</x:f>
        <x:v>1.4761168474558137</x:v>
      </x:c>
      <x:c r="L28" s="97" t="n">
        <x:f>IF(OR($A28&lt;=Drivers!$H$9,F27&gt;=ReadMe!$C$10),0,MAX(ReadMe!$C$15,(Drivers!$E$9+Drivers!$F$9*SIN($A28*ReadMe!$C$14+Drivers!$G$9))*INDEX(TrackData!$G$6:$G$315,MOD(INT(F27),ReadMe!$C$9)+1)*IF(AND($A28&gt;=Drivers!$I$9,$A28&lt;Drivers!$I$9+Drivers!$J$9),Drivers!$K$9,1)*IF(AND($A28&gt;=Drivers!$L$9,$A28&lt;Drivers!$L$9+Drivers!$M$9),Drivers!$N$9,1)))</x:f>
        <x:v>1.6620650428631274</x:v>
      </x:c>
      <x:c r="M28" s="97" t="n">
        <x:f>IF(OR($A28&lt;=Drivers!$H$10,G27&gt;=ReadMe!$C$10),0,MAX(ReadMe!$C$15,(Drivers!$E$10+Drivers!$F$10*SIN($A28*ReadMe!$C$14+Drivers!$G$10))*INDEX(TrackData!$G$6:$G$315,MOD(INT(G27),ReadMe!$C$9)+1)*IF(AND($A28&gt;=Drivers!$I$10,$A28&lt;Drivers!$I$10+Drivers!$J$10),Drivers!$K$10,1)*IF(AND($A28&gt;=Drivers!$L$10,$A28&lt;Drivers!$L$10+Drivers!$M$10),Drivers!$N$10,1)))</x:f>
        <x:v>2.6609259796924385</x:v>
      </x:c>
      <x:c r="N28" s="97" t="n">
        <x:f>IF(OR($A28&lt;=Drivers!$H$11,H27&gt;=ReadMe!$C$10),0,MAX(ReadMe!$C$15,(Drivers!$E$11+Drivers!$F$11*SIN($A28*ReadMe!$C$14+Drivers!$G$11))*INDEX(TrackData!$G$6:$G$315,MOD(INT(H27),ReadMe!$C$9)+1)*IF(AND($A28&gt;=Drivers!$I$11,$A28&lt;Drivers!$I$11+Drivers!$J$11),Drivers!$K$11,1)*IF(AND($A28&gt;=Drivers!$L$11,$A28&lt;Drivers!$L$11+Drivers!$M$11),Drivers!$N$11,1)))</x:f>
        <x:v>1.9173491350123388</x:v>
      </x:c>
      <x:c r="O28" t="n">
        <x:f>MIN(ReadMe!$C$8,MAX(0,INT(C28/ReadMe!$C$9)))</x:f>
        <x:v>0</x:v>
      </x:c>
      <x:c r="P28" t="n">
        <x:f>MIN(ReadMe!$C$8,MAX(0,INT(D28/ReadMe!$C$9)))</x:f>
        <x:v>0</x:v>
      </x:c>
      <x:c r="Q28" t="n">
        <x:f>MIN(ReadMe!$C$8,MAX(0,INT(E28/ReadMe!$C$9)))</x:f>
        <x:v>0</x:v>
      </x:c>
      <x:c r="R28" t="n">
        <x:f>MIN(ReadMe!$C$8,MAX(0,INT(F28/ReadMe!$C$9)))</x:f>
        <x:v>0</x:v>
      </x:c>
      <x:c r="S28" t="n">
        <x:f>MIN(ReadMe!$C$8,MAX(0,INT(G28/ReadMe!$C$9)))</x:f>
        <x:v>0</x:v>
      </x:c>
      <x:c r="T28" t="n">
        <x:f>MIN(ReadMe!$C$8,MAX(0,INT(H28/ReadMe!$C$9)))</x:f>
        <x:v>0</x:v>
      </x:c>
    </x:row>
    <x:row r="29">
      <x:c r="A29" t="n">
        <x:v>23</x:v>
      </x:c>
      <x:c r="B29" s="97" t="n">
        <x:f>A29*ReadMe!$C$12</x:f>
        <x:v>5.75</x:v>
      </x:c>
      <x:c r="C29" s="97" t="n">
        <x:f>MIN(ReadMe!$C$10,C28+I29)</x:f>
        <x:v>53.260108519494096</x:v>
      </x:c>
      <x:c r="D29" s="97" t="n">
        <x:f>MIN(ReadMe!$C$10,D28+J29)</x:f>
        <x:v>47.731133393154806</x:v>
      </x:c>
      <x:c r="E29" s="97" t="n">
        <x:f>MIN(ReadMe!$C$10,E28+K29)</x:f>
        <x:v>34.54849478475387</x:v>
      </x:c>
      <x:c r="F29" s="97" t="n">
        <x:f>MIN(ReadMe!$C$10,F28+L29)</x:f>
        <x:v>34.694786377890644</x:v>
      </x:c>
      <x:c r="G29" s="97" t="n">
        <x:f>MIN(ReadMe!$C$10,G28+M29)</x:f>
        <x:v>24.917557021192472</x:v>
      </x:c>
      <x:c r="H29" s="97" t="n">
        <x:f>MIN(ReadMe!$C$10,H28+N29)</x:f>
        <x:v>28.44606708095858</x:v>
      </x:c>
      <x:c r="I29" s="97" t="n">
        <x:f>IF(OR($A29&lt;=Drivers!$H$6,C28&gt;=ReadMe!$C$10),0,MAX(ReadMe!$C$15,(Drivers!$E$6+Drivers!$F$6*SIN($A29*ReadMe!$C$14+Drivers!$G$6))*INDEX(TrackData!$G$6:$G$315,MOD(INT(C28),ReadMe!$C$9)+1)*IF(AND($A29&gt;=Drivers!$I$6,$A29&lt;Drivers!$I$6+Drivers!$J$6),Drivers!$K$6,1)*IF(AND($A29&gt;=Drivers!$L$6,$A29&lt;Drivers!$L$6+Drivers!$M$6),Drivers!$N$6,1)))</x:f>
        <x:v>2.8769710050731714</x:v>
      </x:c>
      <x:c r="J29" s="97" t="n">
        <x:f>IF(OR($A29&lt;=Drivers!$H$7,D28&gt;=ReadMe!$C$10),0,MAX(ReadMe!$C$15,(Drivers!$E$7+Drivers!$F$7*SIN($A29*ReadMe!$C$14+Drivers!$G$7))*INDEX(TrackData!$G$6:$G$315,MOD(INT(D28),ReadMe!$C$9)+1)*IF(AND($A29&gt;=Drivers!$I$7,$A29&lt;Drivers!$I$7+Drivers!$J$7),Drivers!$K$7,1)*IF(AND($A29&gt;=Drivers!$L$7,$A29&lt;Drivers!$L$7+Drivers!$M$7),Drivers!$N$7,1)))</x:f>
        <x:v>1.7356522029270205</x:v>
      </x:c>
      <x:c r="K29" s="97" t="n">
        <x:f>IF(OR($A29&lt;=Drivers!$H$8,E28&gt;=ReadMe!$C$10),0,MAX(ReadMe!$C$15,(Drivers!$E$8+Drivers!$F$8*SIN($A29*ReadMe!$C$14+Drivers!$G$8))*INDEX(TrackData!$G$6:$G$315,MOD(INT(E28),ReadMe!$C$9)+1)*IF(AND($A29&gt;=Drivers!$I$8,$A29&lt;Drivers!$I$8+Drivers!$J$8),Drivers!$K$8,1)*IF(AND($A29&gt;=Drivers!$L$8,$A29&lt;Drivers!$L$8+Drivers!$M$8),Drivers!$N$8,1)))</x:f>
        <x:v>1.469451312521488</x:v>
      </x:c>
      <x:c r="L29" s="97" t="n">
        <x:f>IF(OR($A29&lt;=Drivers!$H$9,F28&gt;=ReadMe!$C$10),0,MAX(ReadMe!$C$15,(Drivers!$E$9+Drivers!$F$9*SIN($A29*ReadMe!$C$14+Drivers!$G$9))*INDEX(TrackData!$G$6:$G$315,MOD(INT(F28),ReadMe!$C$9)+1)*IF(AND($A29&gt;=Drivers!$I$9,$A29&lt;Drivers!$I$9+Drivers!$J$9),Drivers!$K$9,1)*IF(AND($A29&gt;=Drivers!$L$9,$A29&lt;Drivers!$L$9+Drivers!$M$9),Drivers!$N$9,1)))</x:f>
        <x:v>1.672396922943394</x:v>
      </x:c>
      <x:c r="M29" s="97" t="n">
        <x:f>IF(OR($A29&lt;=Drivers!$H$10,G28&gt;=ReadMe!$C$10),0,MAX(ReadMe!$C$15,(Drivers!$E$10+Drivers!$F$10*SIN($A29*ReadMe!$C$14+Drivers!$G$10))*INDEX(TrackData!$G$6:$G$315,MOD(INT(G28),ReadMe!$C$9)+1)*IF(AND($A29&gt;=Drivers!$I$10,$A29&lt;Drivers!$I$10+Drivers!$J$10),Drivers!$K$10,1)*IF(AND($A29&gt;=Drivers!$L$10,$A29&lt;Drivers!$L$10+Drivers!$M$10),Drivers!$N$10,1)))</x:f>
        <x:v>2.686310744309026</x:v>
      </x:c>
      <x:c r="N29" s="97" t="n">
        <x:f>IF(OR($A29&lt;=Drivers!$H$11,H28&gt;=ReadMe!$C$10),0,MAX(ReadMe!$C$15,(Drivers!$E$11+Drivers!$F$11*SIN($A29*ReadMe!$C$14+Drivers!$G$11))*INDEX(TrackData!$G$6:$G$315,MOD(INT(H28),ReadMe!$C$9)+1)*IF(AND($A29&gt;=Drivers!$I$11,$A29&lt;Drivers!$I$11+Drivers!$J$11),Drivers!$K$11,1)*IF(AND($A29&gt;=Drivers!$L$11,$A29&lt;Drivers!$L$11+Drivers!$M$11),Drivers!$N$11,1)))</x:f>
        <x:v>1.9216822008709427</x:v>
      </x:c>
      <x:c r="O29" t="n">
        <x:f>MIN(ReadMe!$C$8,MAX(0,INT(C29/ReadMe!$C$9)))</x:f>
        <x:v>0</x:v>
      </x:c>
      <x:c r="P29" t="n">
        <x:f>MIN(ReadMe!$C$8,MAX(0,INT(D29/ReadMe!$C$9)))</x:f>
        <x:v>0</x:v>
      </x:c>
      <x:c r="Q29" t="n">
        <x:f>MIN(ReadMe!$C$8,MAX(0,INT(E29/ReadMe!$C$9)))</x:f>
        <x:v>0</x:v>
      </x:c>
      <x:c r="R29" t="n">
        <x:f>MIN(ReadMe!$C$8,MAX(0,INT(F29/ReadMe!$C$9)))</x:f>
        <x:v>0</x:v>
      </x:c>
      <x:c r="S29" t="n">
        <x:f>MIN(ReadMe!$C$8,MAX(0,INT(G29/ReadMe!$C$9)))</x:f>
        <x:v>0</x:v>
      </x:c>
      <x:c r="T29" t="n">
        <x:f>MIN(ReadMe!$C$8,MAX(0,INT(H29/ReadMe!$C$9)))</x:f>
        <x:v>0</x:v>
      </x:c>
    </x:row>
    <x:row r="30">
      <x:c r="A30" t="n">
        <x:v>24</x:v>
      </x:c>
      <x:c r="B30" s="97" t="n">
        <x:f>A30*ReadMe!$C$12</x:f>
        <x:v>6</x:v>
      </x:c>
      <x:c r="C30" s="97" t="n">
        <x:f>MIN(ReadMe!$C$10,C29+I30)</x:f>
        <x:v>55.15424081523433</x:v>
      </x:c>
      <x:c r="D30" s="97" t="n">
        <x:f>MIN(ReadMe!$C$10,D29+J30)</x:f>
        <x:v>49.45035696467047</x:v>
      </x:c>
      <x:c r="E30" s="97" t="n">
        <x:f>MIN(ReadMe!$C$10,E29+K30)</x:f>
        <x:v>36.01284173749564</x:v>
      </x:c>
      <x:c r="F30" s="97" t="n">
        <x:f>MIN(ReadMe!$C$10,F29+L30)</x:f>
        <x:v>36.378224361842925</x:v>
      </x:c>
      <x:c r="G30" s="97" t="n">
        <x:f>MIN(ReadMe!$C$10,G29+M30)</x:f>
        <x:v>26.706656643287452</x:v>
      </x:c>
      <x:c r="H30" s="97" t="n">
        <x:f>MIN(ReadMe!$C$10,H29+N30)</x:f>
        <x:v>30.37084798147955</x:v>
      </x:c>
      <x:c r="I30" s="97" t="n">
        <x:f>IF(OR($A30&lt;=Drivers!$H$6,C29&gt;=ReadMe!$C$10),0,MAX(ReadMe!$C$15,(Drivers!$E$6+Drivers!$F$6*SIN($A30*ReadMe!$C$14+Drivers!$G$6))*INDEX(TrackData!$G$6:$G$315,MOD(INT(C29),ReadMe!$C$9)+1)*IF(AND($A30&gt;=Drivers!$I$6,$A30&lt;Drivers!$I$6+Drivers!$J$6),Drivers!$K$6,1)*IF(AND($A30&gt;=Drivers!$L$6,$A30&lt;Drivers!$L$6+Drivers!$M$6),Drivers!$N$6,1)))</x:f>
        <x:v>1.8941322957402358</x:v>
      </x:c>
      <x:c r="J30" s="97" t="n">
        <x:f>IF(OR($A30&lt;=Drivers!$H$7,D29&gt;=ReadMe!$C$10),0,MAX(ReadMe!$C$15,(Drivers!$E$7+Drivers!$F$7*SIN($A30*ReadMe!$C$14+Drivers!$G$7))*INDEX(TrackData!$G$6:$G$315,MOD(INT(D29),ReadMe!$C$9)+1)*IF(AND($A30&gt;=Drivers!$I$7,$A30&lt;Drivers!$I$7+Drivers!$J$7),Drivers!$K$7,1)*IF(AND($A30&gt;=Drivers!$L$7,$A30&lt;Drivers!$L$7+Drivers!$M$7),Drivers!$N$7,1)))</x:f>
        <x:v>1.7192235715156639</x:v>
      </x:c>
      <x:c r="K30" s="97" t="n">
        <x:f>IF(OR($A30&lt;=Drivers!$H$8,E29&gt;=ReadMe!$C$10),0,MAX(ReadMe!$C$15,(Drivers!$E$8+Drivers!$F$8*SIN($A30*ReadMe!$C$14+Drivers!$G$8))*INDEX(TrackData!$G$6:$G$315,MOD(INT(E29),ReadMe!$C$9)+1)*IF(AND($A30&gt;=Drivers!$I$8,$A30&lt;Drivers!$I$8+Drivers!$J$8),Drivers!$K$8,1)*IF(AND($A30&gt;=Drivers!$L$8,$A30&lt;Drivers!$L$8+Drivers!$M$8),Drivers!$N$8,1)))</x:f>
        <x:v>1.4643469527417692</x:v>
      </x:c>
      <x:c r="L30" s="97" t="n">
        <x:f>IF(OR($A30&lt;=Drivers!$H$9,F29&gt;=ReadMe!$C$10),0,MAX(ReadMe!$C$15,(Drivers!$E$9+Drivers!$F$9*SIN($A30*ReadMe!$C$14+Drivers!$G$9))*INDEX(TrackData!$G$6:$G$315,MOD(INT(F29),ReadMe!$C$9)+1)*IF(AND($A30&gt;=Drivers!$I$9,$A30&lt;Drivers!$I$9+Drivers!$J$9),Drivers!$K$9,1)*IF(AND($A30&gt;=Drivers!$L$9,$A30&lt;Drivers!$L$9+Drivers!$M$9),Drivers!$N$9,1)))</x:f>
        <x:v>1.6834379839522782</x:v>
      </x:c>
      <x:c r="M30" s="97" t="n">
        <x:f>IF(OR($A30&lt;=Drivers!$H$10,G29&gt;=ReadMe!$C$10),0,MAX(ReadMe!$C$15,(Drivers!$E$10+Drivers!$F$10*SIN($A30*ReadMe!$C$14+Drivers!$G$10))*INDEX(TrackData!$G$6:$G$315,MOD(INT(G29),ReadMe!$C$9)+1)*IF(AND($A30&gt;=Drivers!$I$10,$A30&lt;Drivers!$I$10+Drivers!$J$10),Drivers!$K$10,1)*IF(AND($A30&gt;=Drivers!$L$10,$A30&lt;Drivers!$L$10+Drivers!$M$10),Drivers!$N$10,1)))</x:f>
        <x:v>1.7890996220949804</x:v>
      </x:c>
      <x:c r="N30" s="97" t="n">
        <x:f>IF(OR($A30&lt;=Drivers!$H$11,H29&gt;=ReadMe!$C$10),0,MAX(ReadMe!$C$15,(Drivers!$E$11+Drivers!$F$11*SIN($A30*ReadMe!$C$14+Drivers!$G$11))*INDEX(TrackData!$G$6:$G$315,MOD(INT(H29),ReadMe!$C$9)+1)*IF(AND($A30&gt;=Drivers!$I$11,$A30&lt;Drivers!$I$11+Drivers!$J$11),Drivers!$K$11,1)*IF(AND($A30&gt;=Drivers!$L$11,$A30&lt;Drivers!$L$11+Drivers!$M$11),Drivers!$N$11,1)))</x:f>
        <x:v>1.924780900520968</x:v>
      </x:c>
      <x:c r="O30" t="n">
        <x:f>MIN(ReadMe!$C$8,MAX(0,INT(C30/ReadMe!$C$9)))</x:f>
        <x:v>0</x:v>
      </x:c>
      <x:c r="P30" t="n">
        <x:f>MIN(ReadMe!$C$8,MAX(0,INT(D30/ReadMe!$C$9)))</x:f>
        <x:v>0</x:v>
      </x:c>
      <x:c r="Q30" t="n">
        <x:f>MIN(ReadMe!$C$8,MAX(0,INT(E30/ReadMe!$C$9)))</x:f>
        <x:v>0</x:v>
      </x:c>
      <x:c r="R30" t="n">
        <x:f>MIN(ReadMe!$C$8,MAX(0,INT(F30/ReadMe!$C$9)))</x:f>
        <x:v>0</x:v>
      </x:c>
      <x:c r="S30" t="n">
        <x:f>MIN(ReadMe!$C$8,MAX(0,INT(G30/ReadMe!$C$9)))</x:f>
        <x:v>0</x:v>
      </x:c>
      <x:c r="T30" t="n">
        <x:f>MIN(ReadMe!$C$8,MAX(0,INT(H30/ReadMe!$C$9)))</x:f>
        <x:v>0</x:v>
      </x:c>
    </x:row>
    <x:row r="31">
      <x:c r="A31" t="n">
        <x:v>25</x:v>
      </x:c>
      <x:c r="B31" s="97" t="n">
        <x:f>A31*ReadMe!$C$12</x:f>
        <x:v>6.25</x:v>
      </x:c>
      <x:c r="C31" s="97" t="n">
        <x:f>MIN(ReadMe!$C$10,C30+I31)</x:f>
        <x:v>57.042750742131204</x:v>
      </x:c>
      <x:c r="D31" s="97" t="n">
        <x:f>MIN(ReadMe!$C$10,D30+J31)</x:f>
        <x:v>52.030453371145946</x:v>
      </x:c>
      <x:c r="E31" s="97" t="n">
        <x:f>MIN(ReadMe!$C$10,E30+K31)</x:f>
        <x:v>38.22623402820592</x:v>
      </x:c>
      <x:c r="F31" s="97" t="n">
        <x:f>MIN(ReadMe!$C$10,F30+L31)</x:f>
        <x:v>38.946576191655524</x:v>
      </x:c>
      <x:c r="G31" s="97" t="n">
        <x:f>MIN(ReadMe!$C$10,G30+M31)</x:f>
        <x:v>28.51116029544966</x:v>
      </x:c>
      <x:c r="H31" s="97" t="n">
        <x:f>MIN(ReadMe!$C$10,H30+N31)</x:f>
        <x:v>32.297471880752184</x:v>
      </x:c>
      <x:c r="I31" s="97" t="n">
        <x:f>IF(OR($A31&lt;=Drivers!$H$6,C30&gt;=ReadMe!$C$10),0,MAX(ReadMe!$C$15,(Drivers!$E$6+Drivers!$F$6*SIN($A31*ReadMe!$C$14+Drivers!$G$6))*INDEX(TrackData!$G$6:$G$315,MOD(INT(C30),ReadMe!$C$9)+1)*IF(AND($A31&gt;=Drivers!$I$6,$A31&lt;Drivers!$I$6+Drivers!$J$6),Drivers!$K$6,1)*IF(AND($A31&gt;=Drivers!$L$6,$A31&lt;Drivers!$L$6+Drivers!$M$6),Drivers!$N$6,1)))</x:f>
        <x:v>1.8885099268968757</x:v>
      </x:c>
      <x:c r="J31" s="97" t="n">
        <x:f>IF(OR($A31&lt;=Drivers!$H$7,D30&gt;=ReadMe!$C$10),0,MAX(ReadMe!$C$15,(Drivers!$E$7+Drivers!$F$7*SIN($A31*ReadMe!$C$14+Drivers!$G$7))*INDEX(TrackData!$G$6:$G$315,MOD(INT(D30),ReadMe!$C$9)+1)*IF(AND($A31&gt;=Drivers!$I$7,$A31&lt;Drivers!$I$7+Drivers!$J$7),Drivers!$K$7,1)*IF(AND($A31&gt;=Drivers!$L$7,$A31&lt;Drivers!$L$7+Drivers!$M$7),Drivers!$N$7,1)))</x:f>
        <x:v>2.580096406475479</x:v>
      </x:c>
      <x:c r="K31" s="97" t="n">
        <x:f>IF(OR($A31&lt;=Drivers!$H$8,E30&gt;=ReadMe!$C$10),0,MAX(ReadMe!$C$15,(Drivers!$E$8+Drivers!$F$8*SIN($A31*ReadMe!$C$14+Drivers!$G$8))*INDEX(TrackData!$G$6:$G$315,MOD(INT(E30),ReadMe!$C$9)+1)*IF(AND($A31&gt;=Drivers!$I$8,$A31&lt;Drivers!$I$8+Drivers!$J$8),Drivers!$K$8,1)*IF(AND($A31&gt;=Drivers!$L$8,$A31&lt;Drivers!$L$8+Drivers!$M$8),Drivers!$N$8,1)))</x:f>
        <x:v>2.2133922907102814</x:v>
      </x:c>
      <x:c r="L31" s="97" t="n">
        <x:f>IF(OR($A31&lt;=Drivers!$H$9,F30&gt;=ReadMe!$C$10),0,MAX(ReadMe!$C$15,(Drivers!$E$9+Drivers!$F$9*SIN($A31*ReadMe!$C$14+Drivers!$G$9))*INDEX(TrackData!$G$6:$G$315,MOD(INT(F30),ReadMe!$C$9)+1)*IF(AND($A31&gt;=Drivers!$I$9,$A31&lt;Drivers!$I$9+Drivers!$J$9),Drivers!$K$9,1)*IF(AND($A31&gt;=Drivers!$L$9,$A31&lt;Drivers!$L$9+Drivers!$M$9),Drivers!$N$9,1)))</x:f>
        <x:v>2.568351829812599</x:v>
      </x:c>
      <x:c r="M31" s="97" t="n">
        <x:f>IF(OR($A31&lt;=Drivers!$H$10,G30&gt;=ReadMe!$C$10),0,MAX(ReadMe!$C$15,(Drivers!$E$10+Drivers!$F$10*SIN($A31*ReadMe!$C$14+Drivers!$G$10))*INDEX(TrackData!$G$6:$G$315,MOD(INT(G30),ReadMe!$C$9)+1)*IF(AND($A31&gt;=Drivers!$I$10,$A31&lt;Drivers!$I$10+Drivers!$J$10),Drivers!$K$10,1)*IF(AND($A31&gt;=Drivers!$L$10,$A31&lt;Drivers!$L$10+Drivers!$M$10),Drivers!$N$10,1)))</x:f>
        <x:v>1.8045036521622067</x:v>
      </x:c>
      <x:c r="N31" s="97" t="n">
        <x:f>IF(OR($A31&lt;=Drivers!$H$11,H30&gt;=ReadMe!$C$10),0,MAX(ReadMe!$C$15,(Drivers!$E$11+Drivers!$F$11*SIN($A31*ReadMe!$C$14+Drivers!$G$11))*INDEX(TrackData!$G$6:$G$315,MOD(INT(H30),ReadMe!$C$9)+1)*IF(AND($A31&gt;=Drivers!$I$11,$A31&lt;Drivers!$I$11+Drivers!$J$11),Drivers!$K$11,1)*IF(AND($A31&gt;=Drivers!$L$11,$A31&lt;Drivers!$L$11+Drivers!$M$11),Drivers!$N$11,1)))</x:f>
        <x:v>1.9266238992726357</x:v>
      </x:c>
      <x:c r="O31" t="n">
        <x:f>MIN(ReadMe!$C$8,MAX(0,INT(C31/ReadMe!$C$9)))</x:f>
        <x:v>0</x:v>
      </x:c>
      <x:c r="P31" t="n">
        <x:f>MIN(ReadMe!$C$8,MAX(0,INT(D31/ReadMe!$C$9)))</x:f>
        <x:v>0</x:v>
      </x:c>
      <x:c r="Q31" t="n">
        <x:f>MIN(ReadMe!$C$8,MAX(0,INT(E31/ReadMe!$C$9)))</x:f>
        <x:v>0</x:v>
      </x:c>
      <x:c r="R31" t="n">
        <x:f>MIN(ReadMe!$C$8,MAX(0,INT(F31/ReadMe!$C$9)))</x:f>
        <x:v>0</x:v>
      </x:c>
      <x:c r="S31" t="n">
        <x:f>MIN(ReadMe!$C$8,MAX(0,INT(G31/ReadMe!$C$9)))</x:f>
        <x:v>0</x:v>
      </x:c>
      <x:c r="T31" t="n">
        <x:f>MIN(ReadMe!$C$8,MAX(0,INT(H31/ReadMe!$C$9)))</x:f>
        <x:v>0</x:v>
      </x:c>
    </x:row>
    <x:row r="32">
      <x:c r="A32" t="n">
        <x:v>26</x:v>
      </x:c>
      <x:c r="B32" s="97" t="n">
        <x:f>A32*ReadMe!$C$12</x:f>
        <x:v>6.5</x:v>
      </x:c>
      <x:c r="C32" s="97" t="n">
        <x:f>MIN(ReadMe!$C$10,C31+I32)</x:f>
        <x:v>58.9247232092178</x:v>
      </x:c>
      <x:c r="D32" s="97" t="n">
        <x:f>MIN(ReadMe!$C$10,D31+J32)</x:f>
        <x:v>53.71713838330999</x:v>
      </x:c>
      <x:c r="E32" s="97" t="n">
        <x:f>MIN(ReadMe!$C$10,E31+K32)</x:f>
        <x:v>39.68518537113141</x:v>
      </x:c>
      <x:c r="F32" s="97" t="n">
        <x:f>MIN(ReadMe!$C$10,F31+L32)</x:f>
        <x:v>40.65391540820311</x:v>
      </x:c>
      <x:c r="G32" s="97" t="n">
        <x:f>MIN(ReadMe!$C$10,G31+M32)</x:f>
        <x:v>30.33023141943896</x:v>
      </x:c>
      <x:c r="H32" s="97" t="n">
        <x:f>MIN(ReadMe!$C$10,H31+N32)</x:f>
        <x:v>34.22467038874686</x:v>
      </x:c>
      <x:c r="I32" s="97" t="n">
        <x:f>IF(OR($A32&lt;=Drivers!$H$6,C31&gt;=ReadMe!$C$10),0,MAX(ReadMe!$C$15,(Drivers!$E$6+Drivers!$F$6*SIN($A32*ReadMe!$C$14+Drivers!$G$6))*INDEX(TrackData!$G$6:$G$315,MOD(INT(C31),ReadMe!$C$9)+1)*IF(AND($A32&gt;=Drivers!$I$6,$A32&lt;Drivers!$I$6+Drivers!$J$6),Drivers!$K$6,1)*IF(AND($A32&gt;=Drivers!$L$6,$A32&lt;Drivers!$L$6+Drivers!$M$6),Drivers!$N$6,1)))</x:f>
        <x:v>1.8819724670865978</x:v>
      </x:c>
      <x:c r="J32" s="97" t="n">
        <x:f>IF(OR($A32&lt;=Drivers!$H$7,D31&gt;=ReadMe!$C$10),0,MAX(ReadMe!$C$15,(Drivers!$E$7+Drivers!$F$7*SIN($A32*ReadMe!$C$14+Drivers!$G$7))*INDEX(TrackData!$G$6:$G$315,MOD(INT(D31),ReadMe!$C$9)+1)*IF(AND($A32&gt;=Drivers!$I$7,$A32&lt;Drivers!$I$7+Drivers!$J$7),Drivers!$K$7,1)*IF(AND($A32&gt;=Drivers!$L$7,$A32&lt;Drivers!$L$7+Drivers!$M$7),Drivers!$N$7,1)))</x:f>
        <x:v>1.6866850121640402</x:v>
      </x:c>
      <x:c r="K32" s="97" t="n">
        <x:f>IF(OR($A32&lt;=Drivers!$H$8,E31&gt;=ReadMe!$C$10),0,MAX(ReadMe!$C$15,(Drivers!$E$8+Drivers!$F$8*SIN($A32*ReadMe!$C$14+Drivers!$G$8))*INDEX(TrackData!$G$6:$G$315,MOD(INT(E31),ReadMe!$C$9)+1)*IF(AND($A32&gt;=Drivers!$I$8,$A32&lt;Drivers!$I$8+Drivers!$J$8),Drivers!$K$8,1)*IF(AND($A32&gt;=Drivers!$L$8,$A32&lt;Drivers!$L$8+Drivers!$M$8),Drivers!$N$8,1)))</x:f>
        <x:v>1.4589513429254872</x:v>
      </x:c>
      <x:c r="L32" s="97" t="n">
        <x:f>IF(OR($A32&lt;=Drivers!$H$9,F31&gt;=ReadMe!$C$10),0,MAX(ReadMe!$C$15,(Drivers!$E$9+Drivers!$F$9*SIN($A32*ReadMe!$C$14+Drivers!$G$9))*INDEX(TrackData!$G$6:$G$315,MOD(INT(F31),ReadMe!$C$9)+1)*IF(AND($A32&gt;=Drivers!$I$9,$A32&lt;Drivers!$I$9+Drivers!$J$9),Drivers!$K$9,1)*IF(AND($A32&gt;=Drivers!$L$9,$A32&lt;Drivers!$L$9+Drivers!$M$9),Drivers!$N$9,1)))</x:f>
        <x:v>1.7073392165475914</x:v>
      </x:c>
      <x:c r="M32" s="97" t="n">
        <x:f>IF(OR($A32&lt;=Drivers!$H$10,G31&gt;=ReadMe!$C$10),0,MAX(ReadMe!$C$15,(Drivers!$E$10+Drivers!$F$10*SIN($A32*ReadMe!$C$14+Drivers!$G$10))*INDEX(TrackData!$G$6:$G$315,MOD(INT(G31),ReadMe!$C$9)+1)*IF(AND($A32&gt;=Drivers!$I$10,$A32&lt;Drivers!$I$10+Drivers!$J$10),Drivers!$K$10,1)*IF(AND($A32&gt;=Drivers!$L$10,$A32&lt;Drivers!$L$10+Drivers!$M$10),Drivers!$N$10,1)))</x:f>
        <x:v>1.8190711239892996</x:v>
      </x:c>
      <x:c r="N32" s="97" t="n">
        <x:f>IF(OR($A32&lt;=Drivers!$H$11,H31&gt;=ReadMe!$C$10),0,MAX(ReadMe!$C$15,(Drivers!$E$11+Drivers!$F$11*SIN($A32*ReadMe!$C$14+Drivers!$G$11))*INDEX(TrackData!$G$6:$G$315,MOD(INT(H31),ReadMe!$C$9)+1)*IF(AND($A32&gt;=Drivers!$I$11,$A32&lt;Drivers!$I$11+Drivers!$J$11),Drivers!$K$11,1)*IF(AND($A32&gt;=Drivers!$L$11,$A32&lt;Drivers!$L$11+Drivers!$M$11),Drivers!$N$11,1)))</x:f>
        <x:v>1.927198507994674</x:v>
      </x:c>
      <x:c r="O32" t="n">
        <x:f>MIN(ReadMe!$C$8,MAX(0,INT(C32/ReadMe!$C$9)))</x:f>
        <x:v>0</x:v>
      </x:c>
      <x:c r="P32" t="n">
        <x:f>MIN(ReadMe!$C$8,MAX(0,INT(D32/ReadMe!$C$9)))</x:f>
        <x:v>0</x:v>
      </x:c>
      <x:c r="Q32" t="n">
        <x:f>MIN(ReadMe!$C$8,MAX(0,INT(E32/ReadMe!$C$9)))</x:f>
        <x:v>0</x:v>
      </x:c>
      <x:c r="R32" t="n">
        <x:f>MIN(ReadMe!$C$8,MAX(0,INT(F32/ReadMe!$C$9)))</x:f>
        <x:v>0</x:v>
      </x:c>
      <x:c r="S32" t="n">
        <x:f>MIN(ReadMe!$C$8,MAX(0,INT(G32/ReadMe!$C$9)))</x:f>
        <x:v>0</x:v>
      </x:c>
      <x:c r="T32" t="n">
        <x:f>MIN(ReadMe!$C$8,MAX(0,INT(H32/ReadMe!$C$9)))</x:f>
        <x:v>0</x:v>
      </x:c>
    </x:row>
    <x:row r="33">
      <x:c r="A33" t="n">
        <x:v>27</x:v>
      </x:c>
      <x:c r="B33" s="97" t="n">
        <x:f>A33*ReadMe!$C$12</x:f>
        <x:v>6.75</x:v>
      </x:c>
      <x:c r="C33" s="97" t="n">
        <x:f>MIN(ReadMe!$C$10,C32+I33)</x:f>
        <x:v>60.799288136239035</x:v>
      </x:c>
      <x:c r="D33" s="97" t="n">
        <x:f>MIN(ReadMe!$C$10,D32+J33)</x:f>
        <x:v>55.38793749701323</x:v>
      </x:c>
      <x:c r="E33" s="97" t="n">
        <x:f>MIN(ReadMe!$C$10,E32+K33)</x:f>
        <x:v>41.14388261304238</x:v>
      </x:c>
      <x:c r="F33" s="97" t="n">
        <x:f>MIN(ReadMe!$C$10,F32+L33)</x:f>
        <x:v>42.373950235250106</x:v>
      </x:c>
      <x:c r="G33" s="97" t="n">
        <x:f>MIN(ReadMe!$C$10,G32+M33)</x:f>
        <x:v>32.162933159300884</x:v>
      </x:c>
      <x:c r="H33" s="97" t="n">
        <x:f>MIN(ReadMe!$C$10,H32+N33)</x:f>
        <x:v>36.15117115922643</x:v>
      </x:c>
      <x:c r="I33" s="97" t="n">
        <x:f>IF(OR($A33&lt;=Drivers!$H$6,C32&gt;=ReadMe!$C$10),0,MAX(ReadMe!$C$15,(Drivers!$E$6+Drivers!$F$6*SIN($A33*ReadMe!$C$14+Drivers!$G$6))*INDEX(TrackData!$G$6:$G$315,MOD(INT(C32),ReadMe!$C$9)+1)*IF(AND($A33&gt;=Drivers!$I$6,$A33&lt;Drivers!$I$6+Drivers!$J$6),Drivers!$K$6,1)*IF(AND($A33&gt;=Drivers!$L$6,$A33&lt;Drivers!$L$6+Drivers!$M$6),Drivers!$N$6,1)))</x:f>
        <x:v>1.874564927021233</x:v>
      </x:c>
      <x:c r="J33" s="97" t="n">
        <x:f>IF(OR($A33&lt;=Drivers!$H$7,D32&gt;=ReadMe!$C$10),0,MAX(ReadMe!$C$15,(Drivers!$E$7+Drivers!$F$7*SIN($A33*ReadMe!$C$14+Drivers!$G$7))*INDEX(TrackData!$G$6:$G$315,MOD(INT(D32),ReadMe!$C$9)+1)*IF(AND($A33&gt;=Drivers!$I$7,$A33&lt;Drivers!$I$7+Drivers!$J$7),Drivers!$K$7,1)*IF(AND($A33&gt;=Drivers!$L$7,$A33&lt;Drivers!$L$7+Drivers!$M$7),Drivers!$N$7,1)))</x:f>
        <x:v>1.6707991137032434</x:v>
      </x:c>
      <x:c r="K33" s="97" t="n">
        <x:f>IF(OR($A33&lt;=Drivers!$H$8,E32&gt;=ReadMe!$C$10),0,MAX(ReadMe!$C$15,(Drivers!$E$8+Drivers!$F$8*SIN($A33*ReadMe!$C$14+Drivers!$G$8))*INDEX(TrackData!$G$6:$G$315,MOD(INT(E32),ReadMe!$C$9)+1)*IF(AND($A33&gt;=Drivers!$I$8,$A33&lt;Drivers!$I$8+Drivers!$J$8),Drivers!$K$8,1)*IF(AND($A33&gt;=Drivers!$L$8,$A33&lt;Drivers!$L$8+Drivers!$M$8),Drivers!$N$8,1)))</x:f>
        <x:v>1.458697241910966</x:v>
      </x:c>
      <x:c r="L33" s="97" t="n">
        <x:f>IF(OR($A33&lt;=Drivers!$H$9,F32&gt;=ReadMe!$C$10),0,MAX(ReadMe!$C$15,(Drivers!$E$9+Drivers!$F$9*SIN($A33*ReadMe!$C$14+Drivers!$G$9))*INDEX(TrackData!$G$6:$G$315,MOD(INT(F32),ReadMe!$C$9)+1)*IF(AND($A33&gt;=Drivers!$I$9,$A33&lt;Drivers!$I$9+Drivers!$J$9),Drivers!$K$9,1)*IF(AND($A33&gt;=Drivers!$L$9,$A33&lt;Drivers!$L$9+Drivers!$M$9),Drivers!$N$9,1)))</x:f>
        <x:v>1.7200348270469978</x:v>
      </x:c>
      <x:c r="M33" s="97" t="n">
        <x:f>IF(OR($A33&lt;=Drivers!$H$10,G32&gt;=ReadMe!$C$10),0,MAX(ReadMe!$C$15,(Drivers!$E$10+Drivers!$F$10*SIN($A33*ReadMe!$C$14+Drivers!$G$10))*INDEX(TrackData!$G$6:$G$315,MOD(INT(G32),ReadMe!$C$9)+1)*IF(AND($A33&gt;=Drivers!$I$10,$A33&lt;Drivers!$I$10+Drivers!$J$10),Drivers!$K$10,1)*IF(AND($A33&gt;=Drivers!$L$10,$A33&lt;Drivers!$L$10+Drivers!$M$10),Drivers!$N$10,1)))</x:f>
        <x:v>1.8327017398619267</x:v>
      </x:c>
      <x:c r="N33" s="97" t="n">
        <x:f>IF(OR($A33&lt;=Drivers!$H$11,H32&gt;=ReadMe!$C$10),0,MAX(ReadMe!$C$15,(Drivers!$E$11+Drivers!$F$11*SIN($A33*ReadMe!$C$14+Drivers!$G$11))*INDEX(TrackData!$G$6:$G$315,MOD(INT(H32),ReadMe!$C$9)+1)*IF(AND($A33&gt;=Drivers!$I$11,$A33&lt;Drivers!$I$11+Drivers!$J$11),Drivers!$K$11,1)*IF(AND($A33&gt;=Drivers!$L$11,$A33&lt;Drivers!$L$11+Drivers!$M$11),Drivers!$N$11,1)))</x:f>
        <x:v>1.926500770479573</x:v>
      </x:c>
      <x:c r="O33" t="n">
        <x:f>MIN(ReadMe!$C$8,MAX(0,INT(C33/ReadMe!$C$9)))</x:f>
        <x:v>0</x:v>
      </x:c>
      <x:c r="P33" t="n">
        <x:f>MIN(ReadMe!$C$8,MAX(0,INT(D33/ReadMe!$C$9)))</x:f>
        <x:v>0</x:v>
      </x:c>
      <x:c r="Q33" t="n">
        <x:f>MIN(ReadMe!$C$8,MAX(0,INT(E33/ReadMe!$C$9)))</x:f>
        <x:v>0</x:v>
      </x:c>
      <x:c r="R33" t="n">
        <x:f>MIN(ReadMe!$C$8,MAX(0,INT(F33/ReadMe!$C$9)))</x:f>
        <x:v>0</x:v>
      </x:c>
      <x:c r="S33" t="n">
        <x:f>MIN(ReadMe!$C$8,MAX(0,INT(G33/ReadMe!$C$9)))</x:f>
        <x:v>0</x:v>
      </x:c>
      <x:c r="T33" t="n">
        <x:f>MIN(ReadMe!$C$8,MAX(0,INT(H33/ReadMe!$C$9)))</x:f>
        <x:v>0</x:v>
      </x:c>
    </x:row>
    <x:row r="34">
      <x:c r="A34" t="n">
        <x:v>28</x:v>
      </x:c>
      <x:c r="B34" s="97" t="n">
        <x:f>A34*ReadMe!$C$12</x:f>
        <x:v>7</x:v>
      </x:c>
      <x:c r="C34" s="97" t="n">
        <x:f>MIN(ReadMe!$C$10,C33+I34)</x:f>
        <x:v>62.66562644419427</x:v>
      </x:c>
      <x:c r="D34" s="97" t="n">
        <x:f>MIN(ReadMe!$C$10,D33+J34)</x:f>
        <x:v>57.043252805047075</x:v>
      </x:c>
      <x:c r="E34" s="97" t="n">
        <x:f>MIN(ReadMe!$C$10,E33+K34)</x:f>
        <x:v>42.603960971364785</x:v>
      </x:c>
      <x:c r="F34" s="97" t="n">
        <x:f>MIN(ReadMe!$C$10,F33+L34)</x:f>
        <x:v>44.10706186456174</x:v>
      </x:c>
      <x:c r="G34" s="97" t="n">
        <x:f>MIN(ReadMe!$C$10,G33+M34)</x:f>
        <x:v>34.00823481166303</x:v>
      </x:c>
      <x:c r="H34" s="97" t="n">
        <x:f>MIN(ReadMe!$C$10,H33+N34)</x:f>
        <x:v>39.06713402389651</x:v>
      </x:c>
      <x:c r="I34" s="97" t="n">
        <x:f>IF(OR($A34&lt;=Drivers!$H$6,C33&gt;=ReadMe!$C$10),0,MAX(ReadMe!$C$15,(Drivers!$E$6+Drivers!$F$6*SIN($A34*ReadMe!$C$14+Drivers!$G$6))*INDEX(TrackData!$G$6:$G$315,MOD(INT(C33),ReadMe!$C$9)+1)*IF(AND($A34&gt;=Drivers!$I$6,$A34&lt;Drivers!$I$6+Drivers!$J$6),Drivers!$K$6,1)*IF(AND($A34&gt;=Drivers!$L$6,$A34&lt;Drivers!$L$6+Drivers!$M$6),Drivers!$N$6,1)))</x:f>
        <x:v>1.8663383079552334</x:v>
      </x:c>
      <x:c r="J34" s="97" t="n">
        <x:f>IF(OR($A34&lt;=Drivers!$H$7,D33&gt;=ReadMe!$C$10),0,MAX(ReadMe!$C$15,(Drivers!$E$7+Drivers!$F$7*SIN($A34*ReadMe!$C$14+Drivers!$G$7))*INDEX(TrackData!$G$6:$G$315,MOD(INT(D33),ReadMe!$C$9)+1)*IF(AND($A34&gt;=Drivers!$I$7,$A34&lt;Drivers!$I$7+Drivers!$J$7),Drivers!$K$7,1)*IF(AND($A34&gt;=Drivers!$L$7,$A34&lt;Drivers!$L$7+Drivers!$M$7),Drivers!$N$7,1)))</x:f>
        <x:v>1.6553153080338427</x:v>
      </x:c>
      <x:c r="K34" s="97" t="n">
        <x:f>IF(OR($A34&lt;=Drivers!$H$8,E33&gt;=ReadMe!$C$10),0,MAX(ReadMe!$C$15,(Drivers!$E$8+Drivers!$F$8*SIN($A34*ReadMe!$C$14+Drivers!$G$8))*INDEX(TrackData!$G$6:$G$315,MOD(INT(E33),ReadMe!$C$9)+1)*IF(AND($A34&gt;=Drivers!$I$8,$A34&lt;Drivers!$I$8+Drivers!$J$8),Drivers!$K$8,1)*IF(AND($A34&gt;=Drivers!$L$8,$A34&lt;Drivers!$L$8+Drivers!$M$8),Drivers!$N$8,1)))</x:f>
        <x:v>1.4600783583224084</x:v>
      </x:c>
      <x:c r="L34" s="97" t="n">
        <x:f>IF(OR($A34&lt;=Drivers!$H$9,F33&gt;=ReadMe!$C$10),0,MAX(ReadMe!$C$15,(Drivers!$E$9+Drivers!$F$9*SIN($A34*ReadMe!$C$14+Drivers!$G$9))*INDEX(TrackData!$G$6:$G$315,MOD(INT(F33),ReadMe!$C$9)+1)*IF(AND($A34&gt;=Drivers!$I$9,$A34&lt;Drivers!$I$9+Drivers!$J$9),Drivers!$K$9,1)*IF(AND($A34&gt;=Drivers!$L$9,$A34&lt;Drivers!$L$9+Drivers!$M$9),Drivers!$N$9,1)))</x:f>
        <x:v>1.7331116293116402</x:v>
      </x:c>
      <x:c r="M34" s="97" t="n">
        <x:f>IF(OR($A34&lt;=Drivers!$H$10,G33&gt;=ReadMe!$C$10),0,MAX(ReadMe!$C$15,(Drivers!$E$10+Drivers!$F$10*SIN($A34*ReadMe!$C$14+Drivers!$G$10))*INDEX(TrackData!$G$6:$G$315,MOD(INT(G33),ReadMe!$C$9)+1)*IF(AND($A34&gt;=Drivers!$I$10,$A34&lt;Drivers!$I$10+Drivers!$J$10),Drivers!$K$10,1)*IF(AND($A34&gt;=Drivers!$L$10,$A34&lt;Drivers!$L$10+Drivers!$M$10),Drivers!$N$10,1)))</x:f>
        <x:v>1.8453016523621428</x:v>
      </x:c>
      <x:c r="N34" s="97" t="n">
        <x:f>IF(OR($A34&lt;=Drivers!$H$11,H33&gt;=ReadMe!$C$10),0,MAX(ReadMe!$C$15,(Drivers!$E$11+Drivers!$F$11*SIN($A34*ReadMe!$C$14+Drivers!$G$11))*INDEX(TrackData!$G$6:$G$315,MOD(INT(H33),ReadMe!$C$9)+1)*IF(AND($A34&gt;=Drivers!$I$11,$A34&lt;Drivers!$I$11+Drivers!$J$11),Drivers!$K$11,1)*IF(AND($A34&gt;=Drivers!$L$11,$A34&lt;Drivers!$L$11+Drivers!$M$11),Drivers!$N$11,1)))</x:f>
        <x:v>2.915962864670079</x:v>
      </x:c>
      <x:c r="O34" t="n">
        <x:f>MIN(ReadMe!$C$8,MAX(0,INT(C34/ReadMe!$C$9)))</x:f>
        <x:v>0</x:v>
      </x:c>
      <x:c r="P34" t="n">
        <x:f>MIN(ReadMe!$C$8,MAX(0,INT(D34/ReadMe!$C$9)))</x:f>
        <x:v>0</x:v>
      </x:c>
      <x:c r="Q34" t="n">
        <x:f>MIN(ReadMe!$C$8,MAX(0,INT(E34/ReadMe!$C$9)))</x:f>
        <x:v>0</x:v>
      </x:c>
      <x:c r="R34" t="n">
        <x:f>MIN(ReadMe!$C$8,MAX(0,INT(F34/ReadMe!$C$9)))</x:f>
        <x:v>0</x:v>
      </x:c>
      <x:c r="S34" t="n">
        <x:f>MIN(ReadMe!$C$8,MAX(0,INT(G34/ReadMe!$C$9)))</x:f>
        <x:v>0</x:v>
      </x:c>
      <x:c r="T34" t="n">
        <x:f>MIN(ReadMe!$C$8,MAX(0,INT(H34/ReadMe!$C$9)))</x:f>
        <x:v>0</x:v>
      </x:c>
    </x:row>
    <x:row r="35">
      <x:c r="A35" t="n">
        <x:v>29</x:v>
      </x:c>
      <x:c r="B35" s="97" t="n">
        <x:f>A35*ReadMe!$C$12</x:f>
        <x:v>7.25</x:v>
      </x:c>
      <x:c r="C35" s="97" t="n">
        <x:f>MIN(ReadMe!$C$10,C34+I35)</x:f>
        <x:v>64.52297569473396</x:v>
      </x:c>
      <x:c r="D35" s="97" t="n">
        <x:f>MIN(ReadMe!$C$10,D34+J35)</x:f>
        <x:v>58.683593006917945</x:v>
      </x:c>
      <x:c r="E35" s="97" t="n">
        <x:f>MIN(ReadMe!$C$10,E34+K35)</x:f>
        <x:v>44.06704615447451</x:v>
      </x:c>
      <x:c r="F35" s="97" t="n">
        <x:f>MIN(ReadMe!$C$10,F34+L35)</x:f>
        <x:v>45.85354145351751</x:v>
      </x:c>
      <x:c r="G35" s="97" t="n">
        <x:f>MIN(ReadMe!$C$10,G34+M35)</x:f>
        <x:v>35.86501892217521</x:v>
      </x:c>
      <x:c r="H35" s="97" t="n">
        <x:f>MIN(ReadMe!$C$10,H34+N35)</x:f>
        <x:v>40.98845022354112</x:v>
      </x:c>
      <x:c r="I35" s="97" t="n">
        <x:f>IF(OR($A35&lt;=Drivers!$H$6,C34&gt;=ReadMe!$C$10),0,MAX(ReadMe!$C$15,(Drivers!$E$6+Drivers!$F$6*SIN($A35*ReadMe!$C$14+Drivers!$G$6))*INDEX(TrackData!$G$6:$G$315,MOD(INT(C34),ReadMe!$C$9)+1)*IF(AND($A35&gt;=Drivers!$I$6,$A35&lt;Drivers!$I$6+Drivers!$J$6),Drivers!$K$6,1)*IF(AND($A35&gt;=Drivers!$L$6,$A35&lt;Drivers!$L$6+Drivers!$M$6),Drivers!$N$6,1)))</x:f>
        <x:v>1.857349250539687</x:v>
      </x:c>
      <x:c r="J35" s="97" t="n">
        <x:f>IF(OR($A35&lt;=Drivers!$H$7,D34&gt;=ReadMe!$C$10),0,MAX(ReadMe!$C$15,(Drivers!$E$7+Drivers!$F$7*SIN($A35*ReadMe!$C$14+Drivers!$G$7))*INDEX(TrackData!$G$6:$G$315,MOD(INT(D34),ReadMe!$C$9)+1)*IF(AND($A35&gt;=Drivers!$I$7,$A35&lt;Drivers!$I$7+Drivers!$J$7),Drivers!$K$7,1)*IF(AND($A35&gt;=Drivers!$L$7,$A35&lt;Drivers!$L$7+Drivers!$M$7),Drivers!$N$7,1)))</x:f>
        <x:v>1.6403402018708688</x:v>
      </x:c>
      <x:c r="K35" s="97" t="n">
        <x:f>IF(OR($A35&lt;=Drivers!$H$8,E34&gt;=ReadMe!$C$10),0,MAX(ReadMe!$C$15,(Drivers!$E$8+Drivers!$F$8*SIN($A35*ReadMe!$C$14+Drivers!$G$8))*INDEX(TrackData!$G$6:$G$315,MOD(INT(E34),ReadMe!$C$9)+1)*IF(AND($A35&gt;=Drivers!$I$8,$A35&lt;Drivers!$I$8+Drivers!$J$8),Drivers!$K$8,1)*IF(AND($A35&gt;=Drivers!$L$8,$A35&lt;Drivers!$L$8+Drivers!$M$8),Drivers!$N$8,1)))</x:f>
        <x:v>1.463085183109724</x:v>
      </x:c>
      <x:c r="L35" s="97" t="n">
        <x:f>IF(OR($A35&lt;=Drivers!$H$9,F34&gt;=ReadMe!$C$10),0,MAX(ReadMe!$C$15,(Drivers!$E$9+Drivers!$F$9*SIN($A35*ReadMe!$C$14+Drivers!$G$9))*INDEX(TrackData!$G$6:$G$315,MOD(INT(F34),ReadMe!$C$9)+1)*IF(AND($A35&gt;=Drivers!$I$9,$A35&lt;Drivers!$I$9+Drivers!$J$9),Drivers!$K$9,1)*IF(AND($A35&gt;=Drivers!$L$9,$A35&lt;Drivers!$L$9+Drivers!$M$9),Drivers!$N$9,1)))</x:f>
        <x:v>1.7464795889557652</x:v>
      </x:c>
      <x:c r="M35" s="97" t="n">
        <x:f>IF(OR($A35&lt;=Drivers!$H$10,G34&gt;=ReadMe!$C$10),0,MAX(ReadMe!$C$15,(Drivers!$E$10+Drivers!$F$10*SIN($A35*ReadMe!$C$14+Drivers!$G$10))*INDEX(TrackData!$G$6:$G$315,MOD(INT(G34),ReadMe!$C$9)+1)*IF(AND($A35&gt;=Drivers!$I$10,$A35&lt;Drivers!$I$10+Drivers!$J$10),Drivers!$K$10,1)*IF(AND($A35&gt;=Drivers!$L$10,$A35&lt;Drivers!$L$10+Drivers!$M$10),Drivers!$N$10,1)))</x:f>
        <x:v>1.8567841105121836</x:v>
      </x:c>
      <x:c r="N35" s="97" t="n">
        <x:f>IF(OR($A35&lt;=Drivers!$H$11,H34&gt;=ReadMe!$C$10),0,MAX(ReadMe!$C$15,(Drivers!$E$11+Drivers!$F$11*SIN($A35*ReadMe!$C$14+Drivers!$G$11))*INDEX(TrackData!$G$6:$G$315,MOD(INT(H34),ReadMe!$C$9)+1)*IF(AND($A35&gt;=Drivers!$I$11,$A35&lt;Drivers!$I$11+Drivers!$J$11),Drivers!$K$11,1)*IF(AND($A35&gt;=Drivers!$L$11,$A35&lt;Drivers!$L$11+Drivers!$M$11),Drivers!$N$11,1)))</x:f>
        <x:v>1.9213161996446144</x:v>
      </x:c>
      <x:c r="O35" t="n">
        <x:f>MIN(ReadMe!$C$8,MAX(0,INT(C35/ReadMe!$C$9)))</x:f>
        <x:v>0</x:v>
      </x:c>
      <x:c r="P35" t="n">
        <x:f>MIN(ReadMe!$C$8,MAX(0,INT(D35/ReadMe!$C$9)))</x:f>
        <x:v>0</x:v>
      </x:c>
      <x:c r="Q35" t="n">
        <x:f>MIN(ReadMe!$C$8,MAX(0,INT(E35/ReadMe!$C$9)))</x:f>
        <x:v>0</x:v>
      </x:c>
      <x:c r="R35" t="n">
        <x:f>MIN(ReadMe!$C$8,MAX(0,INT(F35/ReadMe!$C$9)))</x:f>
        <x:v>0</x:v>
      </x:c>
      <x:c r="S35" t="n">
        <x:f>MIN(ReadMe!$C$8,MAX(0,INT(G35/ReadMe!$C$9)))</x:f>
        <x:v>0</x:v>
      </x:c>
      <x:c r="T35" t="n">
        <x:f>MIN(ReadMe!$C$8,MAX(0,INT(H35/ReadMe!$C$9)))</x:f>
        <x:v>0</x:v>
      </x:c>
    </x:row>
    <x:row r="36">
      <x:c r="A36" t="n">
        <x:v>30</x:v>
      </x:c>
      <x:c r="B36" s="97" t="n">
        <x:f>A36*ReadMe!$C$12</x:f>
        <x:v>7.5</x:v>
      </x:c>
      <x:c r="C36" s="97" t="n">
        <x:f>MIN(ReadMe!$C$10,C35+I36)</x:f>
        <x:v>67.32246000511097</x:v>
      </x:c>
      <x:c r="D36" s="97" t="n">
        <x:f>MIN(ReadMe!$C$10,D35+J36)</x:f>
        <x:v>60.309569906427775</x:v>
      </x:c>
      <x:c r="E36" s="97" t="n">
        <x:f>MIN(ReadMe!$C$10,E35+K36)</x:f>
        <x:v>45.5347431686203</x:v>
      </x:c>
      <x:c r="F36" s="97" t="n">
        <x:f>MIN(ReadMe!$C$10,F35+L36)</x:f>
        <x:v>47.613588120479164</x:v>
      </x:c>
      <x:c r="G36" s="97" t="n">
        <x:f>MIN(ReadMe!$C$10,G35+M36)</x:f>
        <x:v>38.69391294802209</x:v>
      </x:c>
      <x:c r="H36" s="97" t="n">
        <x:f>MIN(ReadMe!$C$10,H35+N36)</x:f>
        <x:v>42.90531528587481</x:v>
      </x:c>
      <x:c r="I36" s="97" t="n">
        <x:f>IF(OR($A36&lt;=Drivers!$H$6,C35&gt;=ReadMe!$C$10),0,MAX(ReadMe!$C$15,(Drivers!$E$6+Drivers!$F$6*SIN($A36*ReadMe!$C$14+Drivers!$G$6))*INDEX(TrackData!$G$6:$G$315,MOD(INT(C35),ReadMe!$C$9)+1)*IF(AND($A36&gt;=Drivers!$I$6,$A36&lt;Drivers!$I$6+Drivers!$J$6),Drivers!$K$6,1)*IF(AND($A36&gt;=Drivers!$L$6,$A36&lt;Drivers!$L$6+Drivers!$M$6),Drivers!$N$6,1)))</x:f>
        <x:v>2.7994843103770126</x:v>
      </x:c>
      <x:c r="J36" s="97" t="n">
        <x:f>IF(OR($A36&lt;=Drivers!$H$7,D35&gt;=ReadMe!$C$10),0,MAX(ReadMe!$C$15,(Drivers!$E$7+Drivers!$F$7*SIN($A36*ReadMe!$C$14+Drivers!$G$7))*INDEX(TrackData!$G$6:$G$315,MOD(INT(D35),ReadMe!$C$9)+1)*IF(AND($A36&gt;=Drivers!$I$7,$A36&lt;Drivers!$I$7+Drivers!$J$7),Drivers!$K$7,1)*IF(AND($A36&gt;=Drivers!$L$7,$A36&lt;Drivers!$L$7+Drivers!$M$7),Drivers!$N$7,1)))</x:f>
        <x:v>1.6259768995098276</x:v>
      </x:c>
      <x:c r="K36" s="97" t="n">
        <x:f>IF(OR($A36&lt;=Drivers!$H$8,E35&gt;=ReadMe!$C$10),0,MAX(ReadMe!$C$15,(Drivers!$E$8+Drivers!$F$8*SIN($A36*ReadMe!$C$14+Drivers!$G$8))*INDEX(TrackData!$G$6:$G$315,MOD(INT(E35),ReadMe!$C$9)+1)*IF(AND($A36&gt;=Drivers!$I$8,$A36&lt;Drivers!$I$8+Drivers!$J$8),Drivers!$K$8,1)*IF(AND($A36&gt;=Drivers!$L$8,$A36&lt;Drivers!$L$8+Drivers!$M$8),Drivers!$N$8,1)))</x:f>
        <x:v>1.467697014145794</x:v>
      </x:c>
      <x:c r="L36" s="97" t="n">
        <x:f>IF(OR($A36&lt;=Drivers!$H$9,F35&gt;=ReadMe!$C$10),0,MAX(ReadMe!$C$15,(Drivers!$E$9+Drivers!$F$9*SIN($A36*ReadMe!$C$14+Drivers!$G$9))*INDEX(TrackData!$G$6:$G$315,MOD(INT(F35),ReadMe!$C$9)+1)*IF(AND($A36&gt;=Drivers!$I$9,$A36&lt;Drivers!$I$9+Drivers!$J$9),Drivers!$K$9,1)*IF(AND($A36&gt;=Drivers!$L$9,$A36&lt;Drivers!$L$9+Drivers!$M$9),Drivers!$N$9,1)))</x:f>
        <x:v>1.7600466669616566</x:v>
      </x:c>
      <x:c r="M36" s="97" t="n">
        <x:f>IF(OR($A36&lt;=Drivers!$H$10,G35&gt;=ReadMe!$C$10),0,MAX(ReadMe!$C$15,(Drivers!$E$10+Drivers!$F$10*SIN($A36*ReadMe!$C$14+Drivers!$G$10))*INDEX(TrackData!$G$6:$G$315,MOD(INT(G35),ReadMe!$C$9)+1)*IF(AND($A36&gt;=Drivers!$I$10,$A36&lt;Drivers!$I$10+Drivers!$J$10),Drivers!$K$10,1)*IF(AND($A36&gt;=Drivers!$L$10,$A36&lt;Drivers!$L$10+Drivers!$M$10),Drivers!$N$10,1)))</x:f>
        <x:v>2.8288940258468815</x:v>
      </x:c>
      <x:c r="N36" s="97" t="n">
        <x:f>IF(OR($A36&lt;=Drivers!$H$11,H35&gt;=ReadMe!$C$10),0,MAX(ReadMe!$C$15,(Drivers!$E$11+Drivers!$F$11*SIN($A36*ReadMe!$C$14+Drivers!$G$11))*INDEX(TrackData!$G$6:$G$315,MOD(INT(H35),ReadMe!$C$9)+1)*IF(AND($A36&gt;=Drivers!$I$11,$A36&lt;Drivers!$I$11+Drivers!$J$11),Drivers!$K$11,1)*IF(AND($A36&gt;=Drivers!$L$11,$A36&lt;Drivers!$L$11+Drivers!$M$11),Drivers!$N$11,1)))</x:f>
        <x:v>1.916865062333695</x:v>
      </x:c>
      <x:c r="O36" t="n">
        <x:f>MIN(ReadMe!$C$8,MAX(0,INT(C36/ReadMe!$C$9)))</x:f>
        <x:v>0</x:v>
      </x:c>
      <x:c r="P36" t="n">
        <x:f>MIN(ReadMe!$C$8,MAX(0,INT(D36/ReadMe!$C$9)))</x:f>
        <x:v>0</x:v>
      </x:c>
      <x:c r="Q36" t="n">
        <x:f>MIN(ReadMe!$C$8,MAX(0,INT(E36/ReadMe!$C$9)))</x:f>
        <x:v>0</x:v>
      </x:c>
      <x:c r="R36" t="n">
        <x:f>MIN(ReadMe!$C$8,MAX(0,INT(F36/ReadMe!$C$9)))</x:f>
        <x:v>0</x:v>
      </x:c>
      <x:c r="S36" t="n">
        <x:f>MIN(ReadMe!$C$8,MAX(0,INT(G36/ReadMe!$C$9)))</x:f>
        <x:v>0</x:v>
      </x:c>
      <x:c r="T36" t="n">
        <x:f>MIN(ReadMe!$C$8,MAX(0,INT(H36/ReadMe!$C$9)))</x:f>
        <x:v>0</x:v>
      </x:c>
    </x:row>
    <x:row r="37">
      <x:c r="A37" t="n">
        <x:v>31</x:v>
      </x:c>
      <x:c r="B37" s="97" t="n">
        <x:f>A37*ReadMe!$C$12</x:f>
        <x:v>7.75</x:v>
      </x:c>
      <x:c r="C37" s="97" t="n">
        <x:f>MIN(ReadMe!$C$10,C36+I37)</x:f>
        <x:v>70.10630273884433</x:v>
      </x:c>
      <x:c r="D37" s="97" t="n">
        <x:f>MIN(ReadMe!$C$10,D36+J37)</x:f>
        <x:v>61.92189419937665</x:v>
      </x:c>
      <x:c r="E37" s="97" t="n">
        <x:f>MIN(ReadMe!$C$10,E36+K37)</x:f>
        <x:v>47.00862526738187</x:v>
      </x:c>
      <x:c r="F37" s="97" t="n">
        <x:f>MIN(ReadMe!$C$10,F36+L37)</x:f>
        <x:v>49.38730757385167</x:v>
      </x:c>
      <x:c r="G37" s="97" t="n">
        <x:f>MIN(ReadMe!$C$10,G36+M37)</x:f>
        <x:v>40.57000162080889</x:v>
      </x:c>
      <x:c r="H37" s="97" t="n">
        <x:f>MIN(ReadMe!$C$10,H36+N37)</x:f>
        <x:v>44.81652801090966</x:v>
      </x:c>
      <x:c r="I37" s="97" t="n">
        <x:f>IF(OR($A37&lt;=Drivers!$H$6,C36&gt;=ReadMe!$C$10),0,MAX(ReadMe!$C$15,(Drivers!$E$6+Drivers!$F$6*SIN($A37*ReadMe!$C$14+Drivers!$G$6))*INDEX(TrackData!$G$6:$G$315,MOD(INT(C36),ReadMe!$C$9)+1)*IF(AND($A37&gt;=Drivers!$I$6,$A37&lt;Drivers!$I$6+Drivers!$J$6),Drivers!$K$6,1)*IF(AND($A37&gt;=Drivers!$L$6,$A37&lt;Drivers!$L$6+Drivers!$M$6),Drivers!$N$6,1)))</x:f>
        <x:v>2.7838427337333718</x:v>
      </x:c>
      <x:c r="J37" s="97" t="n">
        <x:f>IF(OR($A37&lt;=Drivers!$H$7,D36&gt;=ReadMe!$C$10),0,MAX(ReadMe!$C$15,(Drivers!$E$7+Drivers!$F$7*SIN($A37*ReadMe!$C$14+Drivers!$G$7))*INDEX(TrackData!$G$6:$G$315,MOD(INT(D36),ReadMe!$C$9)+1)*IF(AND($A37&gt;=Drivers!$I$7,$A37&lt;Drivers!$I$7+Drivers!$J$7),Drivers!$K$7,1)*IF(AND($A37&gt;=Drivers!$L$7,$A37&lt;Drivers!$L$7+Drivers!$M$7),Drivers!$N$7,1)))</x:f>
        <x:v>1.612324292948876</x:v>
      </x:c>
      <x:c r="K37" s="97" t="n">
        <x:f>IF(OR($A37&lt;=Drivers!$H$8,E36&gt;=ReadMe!$C$10),0,MAX(ReadMe!$C$15,(Drivers!$E$8+Drivers!$F$8*SIN($A37*ReadMe!$C$14+Drivers!$G$8))*INDEX(TrackData!$G$6:$G$315,MOD(INT(E36),ReadMe!$C$9)+1)*IF(AND($A37&gt;=Drivers!$I$8,$A37&lt;Drivers!$I$8+Drivers!$J$8),Drivers!$K$8,1)*IF(AND($A37&gt;=Drivers!$L$8,$A37&lt;Drivers!$L$8+Drivers!$M$8),Drivers!$N$8,1)))</x:f>
        <x:v>1.473882098761569</x:v>
      </x:c>
      <x:c r="L37" s="97" t="n">
        <x:f>IF(OR($A37&lt;=Drivers!$H$9,F36&gt;=ReadMe!$C$10),0,MAX(ReadMe!$C$15,(Drivers!$E$9+Drivers!$F$9*SIN($A37*ReadMe!$C$14+Drivers!$G$9))*INDEX(TrackData!$G$6:$G$315,MOD(INT(F36),ReadMe!$C$9)+1)*IF(AND($A37&gt;=Drivers!$I$9,$A37&lt;Drivers!$I$9+Drivers!$J$9),Drivers!$K$9,1)*IF(AND($A37&gt;=Drivers!$L$9,$A37&lt;Drivers!$L$9+Drivers!$M$9),Drivers!$N$9,1)))</x:f>
        <x:v>1.773719453372506</x:v>
      </x:c>
      <x:c r="M37" s="97" t="n">
        <x:f>IF(OR($A37&lt;=Drivers!$H$10,G36&gt;=ReadMe!$C$10),0,MAX(ReadMe!$C$15,(Drivers!$E$10+Drivers!$F$10*SIN($A37*ReadMe!$C$14+Drivers!$G$10))*INDEX(TrackData!$G$6:$G$315,MOD(INT(G36),ReadMe!$C$9)+1)*IF(AND($A37&gt;=Drivers!$I$10,$A37&lt;Drivers!$I$10+Drivers!$J$10),Drivers!$K$10,1)*IF(AND($A37&gt;=Drivers!$L$10,$A37&lt;Drivers!$L$10+Drivers!$M$10),Drivers!$N$10,1)))</x:f>
        <x:v>1.8760886727867965</x:v>
      </x:c>
      <x:c r="N37" s="97" t="n">
        <x:f>IF(OR($A37&lt;=Drivers!$H$11,H36&gt;=ReadMe!$C$10),0,MAX(ReadMe!$C$15,(Drivers!$E$11+Drivers!$F$11*SIN($A37*ReadMe!$C$14+Drivers!$G$11))*INDEX(TrackData!$G$6:$G$315,MOD(INT(H36),ReadMe!$C$9)+1)*IF(AND($A37&gt;=Drivers!$I$11,$A37&lt;Drivers!$I$11+Drivers!$J$11),Drivers!$K$11,1)*IF(AND($A37&gt;=Drivers!$L$11,$A37&lt;Drivers!$L$11+Drivers!$M$11),Drivers!$N$11,1)))</x:f>
        <x:v>1.911212725034846</x:v>
      </x:c>
      <x:c r="O37" t="n">
        <x:f>MIN(ReadMe!$C$8,MAX(0,INT(C37/ReadMe!$C$9)))</x:f>
        <x:v>0</x:v>
      </x:c>
      <x:c r="P37" t="n">
        <x:f>MIN(ReadMe!$C$8,MAX(0,INT(D37/ReadMe!$C$9)))</x:f>
        <x:v>0</x:v>
      </x:c>
      <x:c r="Q37" t="n">
        <x:f>MIN(ReadMe!$C$8,MAX(0,INT(E37/ReadMe!$C$9)))</x:f>
        <x:v>0</x:v>
      </x:c>
      <x:c r="R37" t="n">
        <x:f>MIN(ReadMe!$C$8,MAX(0,INT(F37/ReadMe!$C$9)))</x:f>
        <x:v>0</x:v>
      </x:c>
      <x:c r="S37" t="n">
        <x:f>MIN(ReadMe!$C$8,MAX(0,INT(G37/ReadMe!$C$9)))</x:f>
        <x:v>0</x:v>
      </x:c>
      <x:c r="T37" t="n">
        <x:f>MIN(ReadMe!$C$8,MAX(0,INT(H37/ReadMe!$C$9)))</x:f>
        <x:v>0</x:v>
      </x:c>
    </x:row>
    <x:row r="38">
      <x:c r="A38" t="n">
        <x:v>32</x:v>
      </x:c>
      <x:c r="B38" s="97" t="n">
        <x:f>A38*ReadMe!$C$12</x:f>
        <x:v>8</x:v>
      </x:c>
      <x:c r="C38" s="97" t="n">
        <x:f>MIN(ReadMe!$C$10,C37+I38)</x:f>
        <x:v>72.87365123300961</x:v>
      </x:c>
      <x:c r="D38" s="97" t="n">
        <x:f>MIN(ReadMe!$C$10,D37+J38)</x:f>
        <x:v>63.521370580389515</x:v>
      </x:c>
      <x:c r="E38" s="97" t="n">
        <x:f>MIN(ReadMe!$C$10,E37+K38)</x:f>
        <x:v>48.49022311974653</x:v>
      </x:c>
      <x:c r="F38" s="97" t="n">
        <x:f>MIN(ReadMe!$C$10,F37+L38)</x:f>
        <x:v>52.0954951654036</x:v>
      </x:c>
      <x:c r="G38" s="97" t="n">
        <x:f>MIN(ReadMe!$C$10,G37+M38)</x:f>
        <x:v>42.45377948492006</x:v>
      </x:c>
      <x:c r="H38" s="97" t="n">
        <x:f>MIN(ReadMe!$C$10,H37+N38)</x:f>
        <x:v>46.720926115260305</x:v>
      </x:c>
      <x:c r="I38" s="97" t="n">
        <x:f>IF(OR($A38&lt;=Drivers!$H$6,C37&gt;=ReadMe!$C$10),0,MAX(ReadMe!$C$15,(Drivers!$E$6+Drivers!$F$6*SIN($A38*ReadMe!$C$14+Drivers!$G$6))*INDEX(TrackData!$G$6:$G$315,MOD(INT(C37),ReadMe!$C$9)+1)*IF(AND($A38&gt;=Drivers!$I$6,$A38&lt;Drivers!$I$6+Drivers!$J$6),Drivers!$K$6,1)*IF(AND($A38&gt;=Drivers!$L$6,$A38&lt;Drivers!$L$6+Drivers!$M$6),Drivers!$N$6,1)))</x:f>
        <x:v>2.76734849416527</x:v>
      </x:c>
      <x:c r="J38" s="97" t="n">
        <x:f>IF(OR($A38&lt;=Drivers!$H$7,D37&gt;=ReadMe!$C$10),0,MAX(ReadMe!$C$15,(Drivers!$E$7+Drivers!$F$7*SIN($A38*ReadMe!$C$14+Drivers!$G$7))*INDEX(TrackData!$G$6:$G$315,MOD(INT(D37),ReadMe!$C$9)+1)*IF(AND($A38&gt;=Drivers!$I$7,$A38&lt;Drivers!$I$7+Drivers!$J$7),Drivers!$K$7,1)*IF(AND($A38&gt;=Drivers!$L$7,$A38&lt;Drivers!$L$7+Drivers!$M$7),Drivers!$N$7,1)))</x:f>
        <x:v>1.5994763810128605</x:v>
      </x:c>
      <x:c r="K38" s="97" t="n">
        <x:f>IF(OR($A38&lt;=Drivers!$H$8,E37&gt;=ReadMe!$C$10),0,MAX(ReadMe!$C$15,(Drivers!$E$8+Drivers!$F$8*SIN($A38*ReadMe!$C$14+Drivers!$G$8))*INDEX(TrackData!$G$6:$G$315,MOD(INT(E37),ReadMe!$C$9)+1)*IF(AND($A38&gt;=Drivers!$I$8,$A38&lt;Drivers!$I$8+Drivers!$J$8),Drivers!$K$8,1)*IF(AND($A38&gt;=Drivers!$L$8,$A38&lt;Drivers!$L$8+Drivers!$M$8),Drivers!$N$8,1)))</x:f>
        <x:v>1.4815978523646596</x:v>
      </x:c>
      <x:c r="L38" s="97" t="n">
        <x:f>IF(OR($A38&lt;=Drivers!$H$9,F37&gt;=ReadMe!$C$10),0,MAX(ReadMe!$C$15,(Drivers!$E$9+Drivers!$F$9*SIN($A38*ReadMe!$C$14+Drivers!$G$9))*INDEX(TrackData!$G$6:$G$315,MOD(INT(F37),ReadMe!$C$9)+1)*IF(AND($A38&gt;=Drivers!$I$9,$A38&lt;Drivers!$I$9+Drivers!$J$9),Drivers!$K$9,1)*IF(AND($A38&gt;=Drivers!$L$9,$A38&lt;Drivers!$L$9+Drivers!$M$9),Drivers!$N$9,1)))</x:f>
        <x:v>2.7081875915519276</x:v>
      </x:c>
      <x:c r="M38" s="97" t="n">
        <x:f>IF(OR($A38&lt;=Drivers!$H$10,G37&gt;=ReadMe!$C$10),0,MAX(ReadMe!$C$15,(Drivers!$E$10+Drivers!$F$10*SIN($A38*ReadMe!$C$14+Drivers!$G$10))*INDEX(TrackData!$G$6:$G$315,MOD(INT(G37),ReadMe!$C$9)+1)*IF(AND($A38&gt;=Drivers!$I$10,$A38&lt;Drivers!$I$10+Drivers!$J$10),Drivers!$K$10,1)*IF(AND($A38&gt;=Drivers!$L$10,$A38&lt;Drivers!$L$10+Drivers!$M$10),Drivers!$N$10,1)))</x:f>
        <x:v>1.883777864111172</x:v>
      </x:c>
      <x:c r="N38" s="97" t="n">
        <x:f>IF(OR($A38&lt;=Drivers!$H$11,H37&gt;=ReadMe!$C$10),0,MAX(ReadMe!$C$15,(Drivers!$E$11+Drivers!$F$11*SIN($A38*ReadMe!$C$14+Drivers!$G$11))*INDEX(TrackData!$G$6:$G$315,MOD(INT(H37),ReadMe!$C$9)+1)*IF(AND($A38&gt;=Drivers!$I$11,$A38&lt;Drivers!$I$11+Drivers!$J$11),Drivers!$K$11,1)*IF(AND($A38&gt;=Drivers!$L$11,$A38&lt;Drivers!$L$11+Drivers!$M$11),Drivers!$N$11,1)))</x:f>
        <x:v>1.9043981043506482</x:v>
      </x:c>
      <x:c r="O38" t="n">
        <x:f>MIN(ReadMe!$C$8,MAX(0,INT(C38/ReadMe!$C$9)))</x:f>
        <x:v>0</x:v>
      </x:c>
      <x:c r="P38" t="n">
        <x:f>MIN(ReadMe!$C$8,MAX(0,INT(D38/ReadMe!$C$9)))</x:f>
        <x:v>0</x:v>
      </x:c>
      <x:c r="Q38" t="n">
        <x:f>MIN(ReadMe!$C$8,MAX(0,INT(E38/ReadMe!$C$9)))</x:f>
        <x:v>0</x:v>
      </x:c>
      <x:c r="R38" t="n">
        <x:f>MIN(ReadMe!$C$8,MAX(0,INT(F38/ReadMe!$C$9)))</x:f>
        <x:v>0</x:v>
      </x:c>
      <x:c r="S38" t="n">
        <x:f>MIN(ReadMe!$C$8,MAX(0,INT(G38/ReadMe!$C$9)))</x:f>
        <x:v>0</x:v>
      </x:c>
      <x:c r="T38" t="n">
        <x:f>MIN(ReadMe!$C$8,MAX(0,INT(H38/ReadMe!$C$9)))</x:f>
        <x:v>0</x:v>
      </x:c>
    </x:row>
    <x:row r="39">
      <x:c r="A39" t="n">
        <x:v>33</x:v>
      </x:c>
      <x:c r="B39" s="97" t="n">
        <x:f>A39*ReadMe!$C$12</x:f>
        <x:v>8.25</x:v>
      </x:c>
      <x:c r="C39" s="97" t="n">
        <x:f>MIN(ReadMe!$C$10,C38+I39)</x:f>
        <x:v>75.62376638828127</x:v>
      </x:c>
      <x:c r="D39" s="97" t="n">
        <x:f>MIN(ReadMe!$C$10,D38+J39)</x:f>
        <x:v>65.92670637155176</x:v>
      </x:c>
      <x:c r="E39" s="97" t="n">
        <x:f>MIN(ReadMe!$C$10,E38+K39)</x:f>
        <x:v>49.98101427138275</x:v>
      </x:c>
      <x:c r="F39" s="97" t="n">
        <x:f>MIN(ReadMe!$C$10,F38+L39)</x:f>
        <x:v>53.89650068609211</x:v>
      </x:c>
      <x:c r="G39" s="97" t="n">
        <x:f>MIN(ReadMe!$C$10,G38+M39)</x:f>
        <x:v>44.34386417551579</x:v>
      </x:c>
      <x:c r="H39" s="97" t="n">
        <x:f>MIN(ReadMe!$C$10,H38+N39)</x:f>
        <x:v>48.61739423451861</x:v>
      </x:c>
      <x:c r="I39" s="97" t="n">
        <x:f>IF(OR($A39&lt;=Drivers!$H$6,C38&gt;=ReadMe!$C$10),0,MAX(ReadMe!$C$15,(Drivers!$E$6+Drivers!$F$6*SIN($A39*ReadMe!$C$14+Drivers!$G$6))*INDEX(TrackData!$G$6:$G$315,MOD(INT(C38),ReadMe!$C$9)+1)*IF(AND($A39&gt;=Drivers!$I$6,$A39&lt;Drivers!$I$6+Drivers!$J$6),Drivers!$K$6,1)*IF(AND($A39&gt;=Drivers!$L$6,$A39&lt;Drivers!$L$6+Drivers!$M$6),Drivers!$N$6,1)))</x:f>
        <x:v>2.75011515527166</x:v>
      </x:c>
      <x:c r="J39" s="97" t="n">
        <x:f>IF(OR($A39&lt;=Drivers!$H$7,D38&gt;=ReadMe!$C$10),0,MAX(ReadMe!$C$15,(Drivers!$E$7+Drivers!$F$7*SIN($A39*ReadMe!$C$14+Drivers!$G$7))*INDEX(TrackData!$G$6:$G$315,MOD(INT(D38),ReadMe!$C$9)+1)*IF(AND($A39&gt;=Drivers!$I$7,$A39&lt;Drivers!$I$7+Drivers!$J$7),Drivers!$K$7,1)*IF(AND($A39&gt;=Drivers!$L$7,$A39&lt;Drivers!$L$7+Drivers!$M$7),Drivers!$N$7,1)))</x:f>
        <x:v>2.405335791162244</x:v>
      </x:c>
      <x:c r="K39" s="97" t="n">
        <x:f>IF(OR($A39&lt;=Drivers!$H$8,E38&gt;=ReadMe!$C$10),0,MAX(ReadMe!$C$15,(Drivers!$E$8+Drivers!$F$8*SIN($A39*ReadMe!$C$14+Drivers!$G$8))*INDEX(TrackData!$G$6:$G$315,MOD(INT(E38),ReadMe!$C$9)+1)*IF(AND($A39&gt;=Drivers!$I$8,$A39&lt;Drivers!$I$8+Drivers!$J$8),Drivers!$K$8,1)*IF(AND($A39&gt;=Drivers!$L$8,$A39&lt;Drivers!$L$8+Drivers!$M$8),Drivers!$N$8,1)))</x:f>
        <x:v>1.4907911516362133</x:v>
      </x:c>
      <x:c r="L39" s="97" t="n">
        <x:f>IF(OR($A39&lt;=Drivers!$H$9,F38&gt;=ReadMe!$C$10),0,MAX(ReadMe!$C$15,(Drivers!$E$9+Drivers!$F$9*SIN($A39*ReadMe!$C$14+Drivers!$G$9))*INDEX(TrackData!$G$6:$G$315,MOD(INT(F38),ReadMe!$C$9)+1)*IF(AND($A39&gt;=Drivers!$I$9,$A39&lt;Drivers!$I$9+Drivers!$J$9),Drivers!$K$9,1)*IF(AND($A39&gt;=Drivers!$L$9,$A39&lt;Drivers!$L$9+Drivers!$M$9),Drivers!$N$9,1)))</x:f>
        <x:v>1.801005520688516</x:v>
      </x:c>
      <x:c r="M39" s="97" t="n">
        <x:f>IF(OR($A39&lt;=Drivers!$H$10,G38&gt;=ReadMe!$C$10),0,MAX(ReadMe!$C$15,(Drivers!$E$10+Drivers!$F$10*SIN($A39*ReadMe!$C$14+Drivers!$G$10))*INDEX(TrackData!$G$6:$G$315,MOD(INT(G38),ReadMe!$C$9)+1)*IF(AND($A39&gt;=Drivers!$I$10,$A39&lt;Drivers!$I$10+Drivers!$J$10),Drivers!$K$10,1)*IF(AND($A39&gt;=Drivers!$L$10,$A39&lt;Drivers!$L$10+Drivers!$M$10),Drivers!$N$10,1)))</x:f>
        <x:v>1.8900846905957287</x:v>
      </x:c>
      <x:c r="N39" s="97" t="n">
        <x:f>IF(OR($A39&lt;=Drivers!$H$11,H38&gt;=ReadMe!$C$10),0,MAX(ReadMe!$C$15,(Drivers!$E$11+Drivers!$F$11*SIN($A39*ReadMe!$C$14+Drivers!$G$11))*INDEX(TrackData!$G$6:$G$315,MOD(INT(H38),ReadMe!$C$9)+1)*IF(AND($A39&gt;=Drivers!$I$11,$A39&lt;Drivers!$I$11+Drivers!$J$11),Drivers!$K$11,1)*IF(AND($A39&gt;=Drivers!$L$11,$A39&lt;Drivers!$L$11+Drivers!$M$11),Drivers!$N$11,1)))</x:f>
        <x:v>1.8964681192583115</x:v>
      </x:c>
      <x:c r="O39" t="n">
        <x:f>MIN(ReadMe!$C$8,MAX(0,INT(C39/ReadMe!$C$9)))</x:f>
        <x:v>0</x:v>
      </x:c>
      <x:c r="P39" t="n">
        <x:f>MIN(ReadMe!$C$8,MAX(0,INT(D39/ReadMe!$C$9)))</x:f>
        <x:v>0</x:v>
      </x:c>
      <x:c r="Q39" t="n">
        <x:f>MIN(ReadMe!$C$8,MAX(0,INT(E39/ReadMe!$C$9)))</x:f>
        <x:v>0</x:v>
      </x:c>
      <x:c r="R39" t="n">
        <x:f>MIN(ReadMe!$C$8,MAX(0,INT(F39/ReadMe!$C$9)))</x:f>
        <x:v>0</x:v>
      </x:c>
      <x:c r="S39" t="n">
        <x:f>MIN(ReadMe!$C$8,MAX(0,INT(G39/ReadMe!$C$9)))</x:f>
        <x:v>0</x:v>
      </x:c>
      <x:c r="T39" t="n">
        <x:f>MIN(ReadMe!$C$8,MAX(0,INT(H39/ReadMe!$C$9)))</x:f>
        <x:v>0</x:v>
      </x:c>
    </x:row>
    <x:row r="40">
      <x:c r="A40" t="n">
        <x:v>34</x:v>
      </x:c>
      <x:c r="B40" s="97" t="n">
        <x:f>A40*ReadMe!$C$12</x:f>
        <x:v>8.5</x:v>
      </x:c>
      <x:c r="C40" s="97" t="n">
        <x:f>MIN(ReadMe!$C$10,C39+I40)</x:f>
        <x:v>77.42705889207497</x:v>
      </x:c>
      <x:c r="D40" s="97" t="n">
        <x:f>MIN(ReadMe!$C$10,D39+J40)</x:f>
        <x:v>68.31540686469825</x:v>
      </x:c>
      <x:c r="E40" s="97" t="n">
        <x:f>MIN(ReadMe!$C$10,E39+K40)</x:f>
        <x:v>52.255860786969734</x:v>
      </x:c>
      <x:c r="F40" s="97" t="n">
        <x:f>MIN(ReadMe!$C$10,F39+L40)</x:f>
        <x:v>55.71093162185585</x:v>
      </x:c>
      <x:c r="G40" s="97" t="n">
        <x:f>MIN(ReadMe!$C$10,G39+M40)</x:f>
        <x:v>46.23882990496549</x:v>
      </x:c>
      <x:c r="H40" s="97" t="n">
        <x:f>MIN(ReadMe!$C$10,H39+N40)</x:f>
        <x:v>50.50487160258897</x:v>
      </x:c>
      <x:c r="I40" s="97" t="n">
        <x:f>IF(OR($A40&lt;=Drivers!$H$6,C39&gt;=ReadMe!$C$10),0,MAX(ReadMe!$C$15,(Drivers!$E$6+Drivers!$F$6*SIN($A40*ReadMe!$C$14+Drivers!$G$6))*INDEX(TrackData!$G$6:$G$315,MOD(INT(C39),ReadMe!$C$9)+1)*IF(AND($A40&gt;=Drivers!$I$6,$A40&lt;Drivers!$I$6+Drivers!$J$6),Drivers!$K$6,1)*IF(AND($A40&gt;=Drivers!$L$6,$A40&lt;Drivers!$L$6+Drivers!$M$6),Drivers!$N$6,1)))</x:f>
        <x:v>1.8032925037936938</x:v>
      </x:c>
      <x:c r="J40" s="97" t="n">
        <x:f>IF(OR($A40&lt;=Drivers!$H$7,D39&gt;=ReadMe!$C$10),0,MAX(ReadMe!$C$15,(Drivers!$E$7+Drivers!$F$7*SIN($A40*ReadMe!$C$14+Drivers!$G$7))*INDEX(TrackData!$G$6:$G$315,MOD(INT(D39),ReadMe!$C$9)+1)*IF(AND($A40&gt;=Drivers!$I$7,$A40&lt;Drivers!$I$7+Drivers!$J$7),Drivers!$K$7,1)*IF(AND($A40&gt;=Drivers!$L$7,$A40&lt;Drivers!$L$7+Drivers!$M$7),Drivers!$N$7,1)))</x:f>
        <x:v>2.38870049314649</x:v>
      </x:c>
      <x:c r="K40" s="97" t="n">
        <x:f>IF(OR($A40&lt;=Drivers!$H$8,E39&gt;=ReadMe!$C$10),0,MAX(ReadMe!$C$15,(Drivers!$E$8+Drivers!$F$8*SIN($A40*ReadMe!$C$14+Drivers!$G$8))*INDEX(TrackData!$G$6:$G$315,MOD(INT(E39),ReadMe!$C$9)+1)*IF(AND($A40&gt;=Drivers!$I$8,$A40&lt;Drivers!$I$8+Drivers!$J$8),Drivers!$K$8,1)*IF(AND($A40&gt;=Drivers!$L$8,$A40&lt;Drivers!$L$8+Drivers!$M$8),Drivers!$N$8,1)))</x:f>
        <x:v>2.274846515586989</x:v>
      </x:c>
      <x:c r="L40" s="97" t="n">
        <x:f>IF(OR($A40&lt;=Drivers!$H$9,F39&gt;=ReadMe!$C$10),0,MAX(ReadMe!$C$15,(Drivers!$E$9+Drivers!$F$9*SIN($A40*ReadMe!$C$14+Drivers!$G$9))*INDEX(TrackData!$G$6:$G$315,MOD(INT(F39),ReadMe!$C$9)+1)*IF(AND($A40&gt;=Drivers!$I$9,$A40&lt;Drivers!$I$9+Drivers!$J$9),Drivers!$K$9,1)*IF(AND($A40&gt;=Drivers!$L$9,$A40&lt;Drivers!$L$9+Drivers!$M$9),Drivers!$N$9,1)))</x:f>
        <x:v>1.814430935763737</x:v>
      </x:c>
      <x:c r="M40" s="97" t="n">
        <x:f>IF(OR($A40&lt;=Drivers!$H$10,G39&gt;=ReadMe!$C$10),0,MAX(ReadMe!$C$15,(Drivers!$E$10+Drivers!$F$10*SIN($A40*ReadMe!$C$14+Drivers!$G$10))*INDEX(TrackData!$G$6:$G$315,MOD(INT(G39),ReadMe!$C$9)+1)*IF(AND($A40&gt;=Drivers!$I$10,$A40&lt;Drivers!$I$10+Drivers!$J$10),Drivers!$K$10,1)*IF(AND($A40&gt;=Drivers!$L$10,$A40&lt;Drivers!$L$10+Drivers!$M$10),Drivers!$N$10,1)))</x:f>
        <x:v>1.8949657294497035</x:v>
      </x:c>
      <x:c r="N40" s="97" t="n">
        <x:f>IF(OR($A40&lt;=Drivers!$H$11,H39&gt;=ReadMe!$C$10),0,MAX(ReadMe!$C$15,(Drivers!$E$11+Drivers!$F$11*SIN($A40*ReadMe!$C$14+Drivers!$G$11))*INDEX(TrackData!$G$6:$G$315,MOD(INT(H39),ReadMe!$C$9)+1)*IF(AND($A40&gt;=Drivers!$I$11,$A40&lt;Drivers!$I$11+Drivers!$J$11),Drivers!$K$11,1)*IF(AND($A40&gt;=Drivers!$L$11,$A40&lt;Drivers!$L$11+Drivers!$M$11),Drivers!$N$11,1)))</x:f>
        <x:v>1.887477368070357</x:v>
      </x:c>
      <x:c r="O40" t="n">
        <x:f>MIN(ReadMe!$C$8,MAX(0,INT(C40/ReadMe!$C$9)))</x:f>
        <x:v>0</x:v>
      </x:c>
      <x:c r="P40" t="n">
        <x:f>MIN(ReadMe!$C$8,MAX(0,INT(D40/ReadMe!$C$9)))</x:f>
        <x:v>0</x:v>
      </x:c>
      <x:c r="Q40" t="n">
        <x:f>MIN(ReadMe!$C$8,MAX(0,INT(E40/ReadMe!$C$9)))</x:f>
        <x:v>0</x:v>
      </x:c>
      <x:c r="R40" t="n">
        <x:f>MIN(ReadMe!$C$8,MAX(0,INT(F40/ReadMe!$C$9)))</x:f>
        <x:v>0</x:v>
      </x:c>
      <x:c r="S40" t="n">
        <x:f>MIN(ReadMe!$C$8,MAX(0,INT(G40/ReadMe!$C$9)))</x:f>
        <x:v>0</x:v>
      </x:c>
      <x:c r="T40" t="n">
        <x:f>MIN(ReadMe!$C$8,MAX(0,INT(H40/ReadMe!$C$9)))</x:f>
        <x:v>0</x:v>
      </x:c>
    </x:row>
    <x:row r="41">
      <x:c r="A41" t="n">
        <x:v>35</x:v>
      </x:c>
      <x:c r="B41" s="97" t="n">
        <x:f>A41*ReadMe!$C$12</x:f>
        <x:v>8.75</x:v>
      </x:c>
      <x:c r="C41" s="97" t="n">
        <x:f>MIN(ReadMe!$C$10,C40+I41)</x:f>
        <x:v>79.2182395320983</x:v>
      </x:c>
      <x:c r="D41" s="97" t="n">
        <x:f>MIN(ReadMe!$C$10,D40+J41)</x:f>
        <x:v>70.68906456758454</x:v>
      </x:c>
      <x:c r="E41" s="97" t="n">
        <x:f>MIN(ReadMe!$C$10,E40+K41)</x:f>
        <x:v>53.769208251827074</x:v>
      </x:c>
      <x:c r="F41" s="97" t="n">
        <x:f>MIN(ReadMe!$C$10,F40+L41)</x:f>
        <x:v>57.538519242904776</x:v>
      </x:c>
      <x:c r="G41" s="97" t="n">
        <x:f>MIN(ReadMe!$C$10,G40+M41)</x:f>
        <x:v>48.13721727946132</x:v>
      </x:c>
      <x:c r="H41" s="97" t="n">
        <x:f>MIN(ReadMe!$C$10,H40+N41)</x:f>
        <x:v>53.34955001550218</x:v>
      </x:c>
      <x:c r="I41" s="97" t="n">
        <x:f>IF(OR($A41&lt;=Drivers!$H$6,C40&gt;=ReadMe!$C$10),0,MAX(ReadMe!$C$15,(Drivers!$E$6+Drivers!$F$6*SIN($A41*ReadMe!$C$14+Drivers!$G$6))*INDEX(TrackData!$G$6:$G$315,MOD(INT(C40),ReadMe!$C$9)+1)*IF(AND($A41&gt;=Drivers!$I$6,$A41&lt;Drivers!$I$6+Drivers!$J$6),Drivers!$K$6,1)*IF(AND($A41&gt;=Drivers!$L$6,$A41&lt;Drivers!$L$6+Drivers!$M$6),Drivers!$N$6,1)))</x:f>
        <x:v>1.7911806400233292</x:v>
      </x:c>
      <x:c r="J41" s="97" t="n">
        <x:f>IF(OR($A41&lt;=Drivers!$H$7,D40&gt;=ReadMe!$C$10),0,MAX(ReadMe!$C$15,(Drivers!$E$7+Drivers!$F$7*SIN($A41*ReadMe!$C$14+Drivers!$G$7))*INDEX(TrackData!$G$6:$G$315,MOD(INT(D40),ReadMe!$C$9)+1)*IF(AND($A41&gt;=Drivers!$I$7,$A41&lt;Drivers!$I$7+Drivers!$J$7),Drivers!$K$7,1)*IF(AND($A41&gt;=Drivers!$L$7,$A41&lt;Drivers!$L$7+Drivers!$M$7),Drivers!$N$7,1)))</x:f>
        <x:v>2.373657702886296</x:v>
      </x:c>
      <x:c r="K41" s="97" t="n">
        <x:f>IF(OR($A41&lt;=Drivers!$H$8,E40&gt;=ReadMe!$C$10),0,MAX(ReadMe!$C$15,(Drivers!$E$8+Drivers!$F$8*SIN($A41*ReadMe!$C$14+Drivers!$G$8))*INDEX(TrackData!$G$6:$G$315,MOD(INT(E40),ReadMe!$C$9)+1)*IF(AND($A41&gt;=Drivers!$I$8,$A41&lt;Drivers!$I$8+Drivers!$J$8),Drivers!$K$8,1)*IF(AND($A41&gt;=Drivers!$L$8,$A41&lt;Drivers!$L$8+Drivers!$M$8),Drivers!$N$8,1)))</x:f>
        <x:v>1.5133474648573382</x:v>
      </x:c>
      <x:c r="L41" s="97" t="n">
        <x:f>IF(OR($A41&lt;=Drivers!$H$9,F40&gt;=ReadMe!$C$10),0,MAX(ReadMe!$C$15,(Drivers!$E$9+Drivers!$F$9*SIN($A41*ReadMe!$C$14+Drivers!$G$9))*INDEX(TrackData!$G$6:$G$315,MOD(INT(F40),ReadMe!$C$9)+1)*IF(AND($A41&gt;=Drivers!$I$9,$A41&lt;Drivers!$I$9+Drivers!$J$9),Drivers!$K$9,1)*IF(AND($A41&gt;=Drivers!$L$9,$A41&lt;Drivers!$L$9+Drivers!$M$9),Drivers!$N$9,1)))</x:f>
        <x:v>1.8275876210489292</x:v>
      </x:c>
      <x:c r="M41" s="97" t="n">
        <x:f>IF(OR($A41&lt;=Drivers!$H$10,G40&gt;=ReadMe!$C$10),0,MAX(ReadMe!$C$15,(Drivers!$E$10+Drivers!$F$10*SIN($A41*ReadMe!$C$14+Drivers!$G$10))*INDEX(TrackData!$G$6:$G$315,MOD(INT(G40),ReadMe!$C$9)+1)*IF(AND($A41&gt;=Drivers!$I$10,$A41&lt;Drivers!$I$10+Drivers!$J$10),Drivers!$K$10,1)*IF(AND($A41&gt;=Drivers!$L$10,$A41&lt;Drivers!$L$10+Drivers!$M$10),Drivers!$N$10,1)))</x:f>
        <x:v>1.8983873744958248</x:v>
      </x:c>
      <x:c r="N41" s="97" t="n">
        <x:f>IF(OR($A41&lt;=Drivers!$H$11,H40&gt;=ReadMe!$C$10),0,MAX(ReadMe!$C$15,(Drivers!$E$11+Drivers!$F$11*SIN($A41*ReadMe!$C$14+Drivers!$G$11))*INDEX(TrackData!$G$6:$G$315,MOD(INT(H40),ReadMe!$C$9)+1)*IF(AND($A41&gt;=Drivers!$I$11,$A41&lt;Drivers!$I$11+Drivers!$J$11),Drivers!$K$11,1)*IF(AND($A41&gt;=Drivers!$L$11,$A41&lt;Drivers!$L$11+Drivers!$M$11),Drivers!$N$11,1)))</x:f>
        <x:v>2.8446784129132117</x:v>
      </x:c>
      <x:c r="O41" t="n">
        <x:f>MIN(ReadMe!$C$8,MAX(0,INT(C41/ReadMe!$C$9)))</x:f>
        <x:v>0</x:v>
      </x:c>
      <x:c r="P41" t="n">
        <x:f>MIN(ReadMe!$C$8,MAX(0,INT(D41/ReadMe!$C$9)))</x:f>
        <x:v>0</x:v>
      </x:c>
      <x:c r="Q41" t="n">
        <x:f>MIN(ReadMe!$C$8,MAX(0,INT(E41/ReadMe!$C$9)))</x:f>
        <x:v>0</x:v>
      </x:c>
      <x:c r="R41" t="n">
        <x:f>MIN(ReadMe!$C$8,MAX(0,INT(F41/ReadMe!$C$9)))</x:f>
        <x:v>0</x:v>
      </x:c>
      <x:c r="S41" t="n">
        <x:f>MIN(ReadMe!$C$8,MAX(0,INT(G41/ReadMe!$C$9)))</x:f>
        <x:v>0</x:v>
      </x:c>
      <x:c r="T41" t="n">
        <x:f>MIN(ReadMe!$C$8,MAX(0,INT(H41/ReadMe!$C$9)))</x:f>
        <x:v>0</x:v>
      </x:c>
    </x:row>
    <x:row r="42">
      <x:c r="A42" t="n">
        <x:v>36</x:v>
      </x:c>
      <x:c r="B42" s="97" t="n">
        <x:f>A42*ReadMe!$C$12</x:f>
        <x:v>9</x:v>
      </x:c>
      <x:c r="C42" s="97" t="n">
        <x:f>MIN(ReadMe!$C$10,C41+I42)</x:f>
        <x:v>80.99706333400628</x:v>
      </x:c>
      <x:c r="D42" s="97" t="n">
        <x:f>MIN(ReadMe!$C$10,D41+J42)</x:f>
        <x:v>73.04937555826983</x:v>
      </x:c>
      <x:c r="E42" s="97" t="n">
        <x:f>MIN(ReadMe!$C$10,E41+K42)</x:f>
        <x:v>55.29576342937878</x:v>
      </x:c>
      <x:c r="F42" s="97" t="n">
        <x:f>MIN(ReadMe!$C$10,F41+L42)</x:f>
        <x:v>59.378904235064844</x:v>
      </x:c>
      <x:c r="G42" s="97" t="n">
        <x:f>MIN(ReadMe!$C$10,G41+M42)</x:f>
        <x:v>50.037543347011706</x:v>
      </x:c>
      <x:c r="H42" s="97" t="n">
        <x:f>MIN(ReadMe!$C$10,H41+N42)</x:f>
        <x:v>55.21611806708063</x:v>
      </x:c>
      <x:c r="I42" s="97" t="n">
        <x:f>IF(OR($A42&lt;=Drivers!$H$6,C41&gt;=ReadMe!$C$10),0,MAX(ReadMe!$C$15,(Drivers!$E$6+Drivers!$F$6*SIN($A42*ReadMe!$C$14+Drivers!$G$6))*INDEX(TrackData!$G$6:$G$315,MOD(INT(C41),ReadMe!$C$9)+1)*IF(AND($A42&gt;=Drivers!$I$6,$A42&lt;Drivers!$I$6+Drivers!$J$6),Drivers!$K$6,1)*IF(AND($A42&gt;=Drivers!$L$6,$A42&lt;Drivers!$L$6+Drivers!$M$6),Drivers!$N$6,1)))</x:f>
        <x:v>1.7788238019079876</x:v>
      </x:c>
      <x:c r="J42" s="97" t="n">
        <x:f>IF(OR($A42&lt;=Drivers!$H$7,D41&gt;=ReadMe!$C$10),0,MAX(ReadMe!$C$15,(Drivers!$E$7+Drivers!$F$7*SIN($A42*ReadMe!$C$14+Drivers!$G$7))*INDEX(TrackData!$G$6:$G$315,MOD(INT(D41),ReadMe!$C$9)+1)*IF(AND($A42&gt;=Drivers!$I$7,$A42&lt;Drivers!$I$7+Drivers!$J$7),Drivers!$K$7,1)*IF(AND($A42&gt;=Drivers!$L$7,$A42&lt;Drivers!$L$7+Drivers!$M$7),Drivers!$N$7,1)))</x:f>
        <x:v>2.360310990685293</x:v>
      </x:c>
      <x:c r="K42" s="97" t="n">
        <x:f>IF(OR($A42&lt;=Drivers!$H$8,E41&gt;=ReadMe!$C$10),0,MAX(ReadMe!$C$15,(Drivers!$E$8+Drivers!$F$8*SIN($A42*ReadMe!$C$14+Drivers!$G$8))*INDEX(TrackData!$G$6:$G$315,MOD(INT(E41),ReadMe!$C$9)+1)*IF(AND($A42&gt;=Drivers!$I$8,$A42&lt;Drivers!$I$8+Drivers!$J$8),Drivers!$K$8,1)*IF(AND($A42&gt;=Drivers!$L$8,$A42&lt;Drivers!$L$8+Drivers!$M$8),Drivers!$N$8,1)))</x:f>
        <x:v>1.5265551775517092</x:v>
      </x:c>
      <x:c r="L42" s="97" t="n">
        <x:f>IF(OR($A42&lt;=Drivers!$H$9,F41&gt;=ReadMe!$C$10),0,MAX(ReadMe!$C$15,(Drivers!$E$9+Drivers!$F$9*SIN($A42*ReadMe!$C$14+Drivers!$G$9))*INDEX(TrackData!$G$6:$G$315,MOD(INT(F41),ReadMe!$C$9)+1)*IF(AND($A42&gt;=Drivers!$I$9,$A42&lt;Drivers!$I$9+Drivers!$J$9),Drivers!$K$9,1)*IF(AND($A42&gt;=Drivers!$L$9,$A42&lt;Drivers!$L$9+Drivers!$M$9),Drivers!$N$9,1)))</x:f>
        <x:v>1.8403849921600655</x:v>
      </x:c>
      <x:c r="M42" s="97" t="n">
        <x:f>IF(OR($A42&lt;=Drivers!$H$10,G41&gt;=ReadMe!$C$10),0,MAX(ReadMe!$C$15,(Drivers!$E$10+Drivers!$F$10*SIN($A42*ReadMe!$C$14+Drivers!$G$10))*INDEX(TrackData!$G$6:$G$315,MOD(INT(G41),ReadMe!$C$9)+1)*IF(AND($A42&gt;=Drivers!$I$10,$A42&lt;Drivers!$I$10+Drivers!$J$10),Drivers!$K$10,1)*IF(AND($A42&gt;=Drivers!$L$10,$A42&lt;Drivers!$L$10+Drivers!$M$10),Drivers!$N$10,1)))</x:f>
        <x:v>1.9003260675503906</x:v>
      </x:c>
      <x:c r="N42" s="97" t="n">
        <x:f>IF(OR($A42&lt;=Drivers!$H$11,H41&gt;=ReadMe!$C$10),0,MAX(ReadMe!$C$15,(Drivers!$E$11+Drivers!$F$11*SIN($A42*ReadMe!$C$14+Drivers!$G$11))*INDEX(TrackData!$G$6:$G$315,MOD(INT(H41),ReadMe!$C$9)+1)*IF(AND($A42&gt;=Drivers!$I$11,$A42&lt;Drivers!$I$11+Drivers!$J$11),Drivers!$K$11,1)*IF(AND($A42&gt;=Drivers!$L$11,$A42&lt;Drivers!$L$11+Drivers!$M$11),Drivers!$N$11,1)))</x:f>
        <x:v>1.8665680515784462</x:v>
      </x:c>
      <x:c r="O42" t="n">
        <x:f>MIN(ReadMe!$C$8,MAX(0,INT(C42/ReadMe!$C$9)))</x:f>
        <x:v>0</x:v>
      </x:c>
      <x:c r="P42" t="n">
        <x:f>MIN(ReadMe!$C$8,MAX(0,INT(D42/ReadMe!$C$9)))</x:f>
        <x:v>0</x:v>
      </x:c>
      <x:c r="Q42" t="n">
        <x:f>MIN(ReadMe!$C$8,MAX(0,INT(E42/ReadMe!$C$9)))</x:f>
        <x:v>0</x:v>
      </x:c>
      <x:c r="R42" t="n">
        <x:f>MIN(ReadMe!$C$8,MAX(0,INT(F42/ReadMe!$C$9)))</x:f>
        <x:v>0</x:v>
      </x:c>
      <x:c r="S42" t="n">
        <x:f>MIN(ReadMe!$C$8,MAX(0,INT(G42/ReadMe!$C$9)))</x:f>
        <x:v>0</x:v>
      </x:c>
      <x:c r="T42" t="n">
        <x:f>MIN(ReadMe!$C$8,MAX(0,INT(H42/ReadMe!$C$9)))</x:f>
        <x:v>0</x:v>
      </x:c>
    </x:row>
    <x:row r="43">
      <x:c r="A43" t="n">
        <x:v>37</x:v>
      </x:c>
      <x:c r="B43" s="97" t="n">
        <x:f>A43*ReadMe!$C$12</x:f>
        <x:v>9.25</x:v>
      </x:c>
      <x:c r="C43" s="97" t="n">
        <x:f>MIN(ReadMe!$C$10,C42+I43)</x:f>
        <x:v>82.76337040085339</x:v>
      </x:c>
      <x:c r="D43" s="97" t="n">
        <x:f>MIN(ReadMe!$C$10,D42+J43)</x:f>
        <x:v>75.3981278075414</x:v>
      </x:c>
      <x:c r="E43" s="97" t="n">
        <x:f>MIN(ReadMe!$C$10,E42+K43)</x:f>
        <x:v>56.836694332039215</x:v>
      </x:c>
      <x:c r="F43" s="97" t="n">
        <x:f>MIN(ReadMe!$C$10,F42+L43)</x:f>
        <x:v>61.2316391736726</x:v>
      </x:c>
      <x:c r="G43" s="97" t="n">
        <x:f>MIN(ReadMe!$C$10,G42+M43)</x:f>
        <x:v>52.91749556007602</x:v>
      </x:c>
      <x:c r="H43" s="97" t="n">
        <x:f>MIN(ReadMe!$C$10,H42+N43)</x:f>
        <x:v>57.070911514962</x:v>
      </x:c>
      <x:c r="I43" s="97" t="n">
        <x:f>IF(OR($A43&lt;=Drivers!$H$6,C42&gt;=ReadMe!$C$10),0,MAX(ReadMe!$C$15,(Drivers!$E$6+Drivers!$F$6*SIN($A43*ReadMe!$C$14+Drivers!$G$6))*INDEX(TrackData!$G$6:$G$315,MOD(INT(C42),ReadMe!$C$9)+1)*IF(AND($A43&gt;=Drivers!$I$6,$A43&lt;Drivers!$I$6+Drivers!$J$6),Drivers!$K$6,1)*IF(AND($A43&gt;=Drivers!$L$6,$A43&lt;Drivers!$L$6+Drivers!$M$6),Drivers!$N$6,1)))</x:f>
        <x:v>1.7663070668471004</x:v>
      </x:c>
      <x:c r="J43" s="97" t="n">
        <x:f>IF(OR($A43&lt;=Drivers!$H$7,D42&gt;=ReadMe!$C$10),0,MAX(ReadMe!$C$15,(Drivers!$E$7+Drivers!$F$7*SIN($A43*ReadMe!$C$14+Drivers!$G$7))*INDEX(TrackData!$G$6:$G$315,MOD(INT(D42),ReadMe!$C$9)+1)*IF(AND($A43&gt;=Drivers!$I$7,$A43&lt;Drivers!$I$7+Drivers!$J$7),Drivers!$K$7,1)*IF(AND($A43&gt;=Drivers!$L$7,$A43&lt;Drivers!$L$7+Drivers!$M$7),Drivers!$N$7,1)))</x:f>
        <x:v>2.348752249271574</x:v>
      </x:c>
      <x:c r="K43" s="97" t="n">
        <x:f>IF(OR($A43&lt;=Drivers!$H$8,E42&gt;=ReadMe!$C$10),0,MAX(ReadMe!$C$15,(Drivers!$E$8+Drivers!$F$8*SIN($A43*ReadMe!$C$14+Drivers!$G$8))*INDEX(TrackData!$G$6:$G$315,MOD(INT(E42),ReadMe!$C$9)+1)*IF(AND($A43&gt;=Drivers!$I$8,$A43&lt;Drivers!$I$8+Drivers!$J$8),Drivers!$K$8,1)*IF(AND($A43&gt;=Drivers!$L$8,$A43&lt;Drivers!$L$8+Drivers!$M$8),Drivers!$N$8,1)))</x:f>
        <x:v>1.540930902660437</x:v>
      </x:c>
      <x:c r="L43" s="97" t="n">
        <x:f>IF(OR($A43&lt;=Drivers!$H$9,F42&gt;=ReadMe!$C$10),0,MAX(ReadMe!$C$15,(Drivers!$E$9+Drivers!$F$9*SIN($A43*ReadMe!$C$14+Drivers!$G$9))*INDEX(TrackData!$G$6:$G$315,MOD(INT(F42),ReadMe!$C$9)+1)*IF(AND($A43&gt;=Drivers!$I$9,$A43&lt;Drivers!$I$9+Drivers!$J$9),Drivers!$K$9,1)*IF(AND($A43&gt;=Drivers!$L$9,$A43&lt;Drivers!$L$9+Drivers!$M$9),Drivers!$N$9,1)))</x:f>
        <x:v>1.8527349386077525</x:v>
      </x:c>
      <x:c r="M43" s="97" t="n">
        <x:f>IF(OR($A43&lt;=Drivers!$H$10,G42&gt;=ReadMe!$C$10),0,MAX(ReadMe!$C$15,(Drivers!$E$10+Drivers!$F$10*SIN($A43*ReadMe!$C$14+Drivers!$G$10))*INDEX(TrackData!$G$6:$G$315,MOD(INT(G42),ReadMe!$C$9)+1)*IF(AND($A43&gt;=Drivers!$I$10,$A43&lt;Drivers!$I$10+Drivers!$J$10),Drivers!$K$10,1)*IF(AND($A43&gt;=Drivers!$L$10,$A43&lt;Drivers!$L$10+Drivers!$M$10),Drivers!$N$10,1)))</x:f>
        <x:v>2.879952213064314</x:v>
      </x:c>
      <x:c r="N43" s="97" t="n">
        <x:f>IF(OR($A43&lt;=Drivers!$H$11,H42&gt;=ReadMe!$C$10),0,MAX(ReadMe!$C$15,(Drivers!$E$11+Drivers!$F$11*SIN($A43*ReadMe!$C$14+Drivers!$G$11))*INDEX(TrackData!$G$6:$G$315,MOD(INT(H42),ReadMe!$C$9)+1)*IF(AND($A43&gt;=Drivers!$I$11,$A43&lt;Drivers!$I$11+Drivers!$J$11),Drivers!$K$11,1)*IF(AND($A43&gt;=Drivers!$L$11,$A43&lt;Drivers!$L$11+Drivers!$M$11),Drivers!$N$11,1)))</x:f>
        <x:v>1.8547934478813677</x:v>
      </x:c>
      <x:c r="O43" t="n">
        <x:f>MIN(ReadMe!$C$8,MAX(0,INT(C43/ReadMe!$C$9)))</x:f>
        <x:v>0</x:v>
      </x:c>
      <x:c r="P43" t="n">
        <x:f>MIN(ReadMe!$C$8,MAX(0,INT(D43/ReadMe!$C$9)))</x:f>
        <x:v>0</x:v>
      </x:c>
      <x:c r="Q43" t="n">
        <x:f>MIN(ReadMe!$C$8,MAX(0,INT(E43/ReadMe!$C$9)))</x:f>
        <x:v>0</x:v>
      </x:c>
      <x:c r="R43" t="n">
        <x:f>MIN(ReadMe!$C$8,MAX(0,INT(F43/ReadMe!$C$9)))</x:f>
        <x:v>0</x:v>
      </x:c>
      <x:c r="S43" t="n">
        <x:f>MIN(ReadMe!$C$8,MAX(0,INT(G43/ReadMe!$C$9)))</x:f>
        <x:v>0</x:v>
      </x:c>
      <x:c r="T43" t="n">
        <x:f>MIN(ReadMe!$C$8,MAX(0,INT(H43/ReadMe!$C$9)))</x:f>
        <x:v>0</x:v>
      </x:c>
    </x:row>
    <x:row r="44">
      <x:c r="A44" t="n">
        <x:v>38</x:v>
      </x:c>
      <x:c r="B44" s="97" t="n">
        <x:f>A44*ReadMe!$C$12</x:f>
        <x:v>9.5</x:v>
      </x:c>
      <x:c r="C44" s="97" t="n">
        <x:f>MIN(ReadMe!$C$10,C43+I44)</x:f>
        <x:v>84.51708701399133</x:v>
      </x:c>
      <x:c r="D44" s="97" t="n">
        <x:f>MIN(ReadMe!$C$10,D43+J44)</x:f>
        <x:v>76.94190810787534</x:v>
      </x:c>
      <x:c r="E44" s="97" t="n">
        <x:f>MIN(ReadMe!$C$10,E43+K44)</x:f>
        <x:v>58.39306999469339</x:v>
      </x:c>
      <x:c r="F44" s="97" t="n">
        <x:f>MIN(ReadMe!$C$10,F43+L44)</x:f>
        <x:v>63.09619160411461</x:v>
      </x:c>
      <x:c r="G44" s="97" t="n">
        <x:f>MIN(ReadMe!$C$10,G43+M44)</x:f>
        <x:v>54.817207067891346</x:v>
      </x:c>
      <x:c r="H44" s="97" t="n">
        <x:f>MIN(ReadMe!$C$10,H43+N44)</x:f>
        <x:v>58.91315652508214</x:v>
      </x:c>
      <x:c r="I44" s="97" t="n">
        <x:f>IF(OR($A44&lt;=Drivers!$H$6,C43&gt;=ReadMe!$C$10),0,MAX(ReadMe!$C$15,(Drivers!$E$6+Drivers!$F$6*SIN($A44*ReadMe!$C$14+Drivers!$G$6))*INDEX(TrackData!$G$6:$G$315,MOD(INT(C43),ReadMe!$C$9)+1)*IF(AND($A44&gt;=Drivers!$I$6,$A44&lt;Drivers!$I$6+Drivers!$J$6),Drivers!$K$6,1)*IF(AND($A44&gt;=Drivers!$L$6,$A44&lt;Drivers!$L$6+Drivers!$M$6),Drivers!$N$6,1)))</x:f>
        <x:v>1.7537166131379323</x:v>
      </x:c>
      <x:c r="J44" s="97" t="n">
        <x:f>IF(OR($A44&lt;=Drivers!$H$7,D43&gt;=ReadMe!$C$10),0,MAX(ReadMe!$C$15,(Drivers!$E$7+Drivers!$F$7*SIN($A44*ReadMe!$C$14+Drivers!$G$7))*INDEX(TrackData!$G$6:$G$315,MOD(INT(D43),ReadMe!$C$9)+1)*IF(AND($A44&gt;=Drivers!$I$7,$A44&lt;Drivers!$I$7+Drivers!$J$7),Drivers!$K$7,1)*IF(AND($A44&gt;=Drivers!$L$7,$A44&lt;Drivers!$L$7+Drivers!$M$7),Drivers!$N$7,1)))</x:f>
        <x:v>1.5437803003339396</x:v>
      </x:c>
      <x:c r="K44" s="97" t="n">
        <x:f>IF(OR($A44&lt;=Drivers!$H$8,E43&gt;=ReadMe!$C$10),0,MAX(ReadMe!$C$15,(Drivers!$E$8+Drivers!$F$8*SIN($A44*ReadMe!$C$14+Drivers!$G$8))*INDEX(TrackData!$G$6:$G$315,MOD(INT(E43),ReadMe!$C$9)+1)*IF(AND($A44&gt;=Drivers!$I$8,$A44&lt;Drivers!$I$8+Drivers!$J$8),Drivers!$K$8,1)*IF(AND($A44&gt;=Drivers!$L$8,$A44&lt;Drivers!$L$8+Drivers!$M$8),Drivers!$N$8,1)))</x:f>
        <x:v>1.5563756626541747</x:v>
      </x:c>
      <x:c r="L44" s="97" t="n">
        <x:f>IF(OR($A44&lt;=Drivers!$H$9,F43&gt;=ReadMe!$C$10),0,MAX(ReadMe!$C$15,(Drivers!$E$9+Drivers!$F$9*SIN($A44*ReadMe!$C$14+Drivers!$G$9))*INDEX(TrackData!$G$6:$G$315,MOD(INT(F43),ReadMe!$C$9)+1)*IF(AND($A44&gt;=Drivers!$I$9,$A44&lt;Drivers!$I$9+Drivers!$J$9),Drivers!$K$9,1)*IF(AND($A44&gt;=Drivers!$L$9,$A44&lt;Drivers!$L$9+Drivers!$M$9),Drivers!$N$9,1)))</x:f>
        <x:v>1.864552430442008</x:v>
      </x:c>
      <x:c r="M44" s="97" t="n">
        <x:f>IF(OR($A44&lt;=Drivers!$H$10,G43&gt;=ReadMe!$C$10),0,MAX(ReadMe!$C$15,(Drivers!$E$10+Drivers!$F$10*SIN($A44*ReadMe!$C$14+Drivers!$G$10))*INDEX(TrackData!$G$6:$G$315,MOD(INT(G43),ReadMe!$C$9)+1)*IF(AND($A44&gt;=Drivers!$I$10,$A44&lt;Drivers!$I$10+Drivers!$J$10),Drivers!$K$10,1)*IF(AND($A44&gt;=Drivers!$L$10,$A44&lt;Drivers!$L$10+Drivers!$M$10),Drivers!$N$10,1)))</x:f>
        <x:v>1.8997115078153222</x:v>
      </x:c>
      <x:c r="N44" s="97" t="n">
        <x:f>IF(OR($A44&lt;=Drivers!$H$11,H43&gt;=ReadMe!$C$10),0,MAX(ReadMe!$C$15,(Drivers!$E$11+Drivers!$F$11*SIN($A44*ReadMe!$C$14+Drivers!$G$11))*INDEX(TrackData!$G$6:$G$315,MOD(INT(H43),ReadMe!$C$9)+1)*IF(AND($A44&gt;=Drivers!$I$11,$A44&lt;Drivers!$I$11+Drivers!$J$11),Drivers!$K$11,1)*IF(AND($A44&gt;=Drivers!$L$11,$A44&lt;Drivers!$L$11+Drivers!$M$11),Drivers!$N$11,1)))</x:f>
        <x:v>1.842245010120136</x:v>
      </x:c>
      <x:c r="O44" t="n">
        <x:f>MIN(ReadMe!$C$8,MAX(0,INT(C44/ReadMe!$C$9)))</x:f>
        <x:v>0</x:v>
      </x:c>
      <x:c r="P44" t="n">
        <x:f>MIN(ReadMe!$C$8,MAX(0,INT(D44/ReadMe!$C$9)))</x:f>
        <x:v>0</x:v>
      </x:c>
      <x:c r="Q44" t="n">
        <x:f>MIN(ReadMe!$C$8,MAX(0,INT(E44/ReadMe!$C$9)))</x:f>
        <x:v>0</x:v>
      </x:c>
      <x:c r="R44" t="n">
        <x:f>MIN(ReadMe!$C$8,MAX(0,INT(F44/ReadMe!$C$9)))</x:f>
        <x:v>0</x:v>
      </x:c>
      <x:c r="S44" t="n">
        <x:f>MIN(ReadMe!$C$8,MAX(0,INT(G44/ReadMe!$C$9)))</x:f>
        <x:v>0</x:v>
      </x:c>
      <x:c r="T44" t="n">
        <x:f>MIN(ReadMe!$C$8,MAX(0,INT(H44/ReadMe!$C$9)))</x:f>
        <x:v>0</x:v>
      </x:c>
    </x:row>
    <x:row r="45">
      <x:c r="A45" t="n">
        <x:v>39</x:v>
      </x:c>
      <x:c r="B45" s="97" t="n">
        <x:f>A45*ReadMe!$C$12</x:f>
        <x:v>9.75</x:v>
      </x:c>
      <x:c r="C45" s="97" t="n">
        <x:f>MIN(ReadMe!$C$10,C44+I45)</x:f>
        <x:v>86.25822614062537</x:v>
      </x:c>
      <x:c r="D45" s="97" t="n">
        <x:f>MIN(ReadMe!$C$10,D44+J45)</x:f>
        <x:v>78.48056884719438</x:v>
      </x:c>
      <x:c r="E45" s="97" t="n">
        <x:f>MIN(ReadMe!$C$10,E44+K45)</x:f>
        <x:v>59.96585311434256</x:v>
      </x:c>
      <x:c r="F45" s="97" t="n">
        <x:f>MIN(ReadMe!$C$10,F44+L45)</x:f>
        <x:v>65.93824630667125</x:v>
      </x:c>
      <x:c r="G45" s="97" t="n">
        <x:f>MIN(ReadMe!$C$10,G44+M45)</x:f>
        <x:v>56.71436955418911</x:v>
      </x:c>
      <x:c r="H45" s="97" t="n">
        <x:f>MIN(ReadMe!$C$10,H44+N45)</x:f>
        <x:v>60.742165659948704</x:v>
      </x:c>
      <x:c r="I45" s="97" t="n">
        <x:f>IF(OR($A45&lt;=Drivers!$H$6,C44&gt;=ReadMe!$C$10),0,MAX(ReadMe!$C$15,(Drivers!$E$6+Drivers!$F$6*SIN($A45*ReadMe!$C$14+Drivers!$G$6))*INDEX(TrackData!$G$6:$G$315,MOD(INT(C44),ReadMe!$C$9)+1)*IF(AND($A45&gt;=Drivers!$I$6,$A45&lt;Drivers!$I$6+Drivers!$J$6),Drivers!$K$6,1)*IF(AND($A45&gt;=Drivers!$L$6,$A45&lt;Drivers!$L$6+Drivers!$M$6),Drivers!$N$6,1)))</x:f>
        <x:v>1.7411391266340355</x:v>
      </x:c>
      <x:c r="J45" s="97" t="n">
        <x:f>IF(OR($A45&lt;=Drivers!$H$7,D44&gt;=ReadMe!$C$10),0,MAX(ReadMe!$C$15,(Drivers!$E$7+Drivers!$F$7*SIN($A45*ReadMe!$C$14+Drivers!$G$7))*INDEX(TrackData!$G$6:$G$315,MOD(INT(D44),ReadMe!$C$9)+1)*IF(AND($A45&gt;=Drivers!$I$7,$A45&lt;Drivers!$I$7+Drivers!$J$7),Drivers!$K$7,1)*IF(AND($A45&gt;=Drivers!$L$7,$A45&lt;Drivers!$L$7+Drivers!$M$7),Drivers!$N$7,1)))</x:f>
        <x:v>1.5386607393190426</x:v>
      </x:c>
      <x:c r="K45" s="97" t="n">
        <x:f>IF(OR($A45&lt;=Drivers!$H$8,E44&gt;=ReadMe!$C$10),0,MAX(ReadMe!$C$15,(Drivers!$E$8+Drivers!$F$8*SIN($A45*ReadMe!$C$14+Drivers!$G$8))*INDEX(TrackData!$G$6:$G$315,MOD(INT(E44),ReadMe!$C$9)+1)*IF(AND($A45&gt;=Drivers!$I$8,$A45&lt;Drivers!$I$8+Drivers!$J$8),Drivers!$K$8,1)*IF(AND($A45&gt;=Drivers!$L$8,$A45&lt;Drivers!$L$8+Drivers!$M$8),Drivers!$N$8,1)))</x:f>
        <x:v>1.5727831196491662</x:v>
      </x:c>
      <x:c r="L45" s="97" t="n">
        <x:f>IF(OR($A45&lt;=Drivers!$H$9,F44&gt;=ReadMe!$C$10),0,MAX(ReadMe!$C$15,(Drivers!$E$9+Drivers!$F$9*SIN($A45*ReadMe!$C$14+Drivers!$G$9))*INDEX(TrackData!$G$6:$G$315,MOD(INT(F44),ReadMe!$C$9)+1)*IF(AND($A45&gt;=Drivers!$I$9,$A45&lt;Drivers!$I$9+Drivers!$J$9),Drivers!$K$9,1)*IF(AND($A45&gt;=Drivers!$L$9,$A45&lt;Drivers!$L$9+Drivers!$M$9),Drivers!$N$9,1)))</x:f>
        <x:v>2.8420547025566383</x:v>
      </x:c>
      <x:c r="M45" s="97" t="n">
        <x:f>IF(OR($A45&lt;=Drivers!$H$10,G44&gt;=ReadMe!$C$10),0,MAX(ReadMe!$C$15,(Drivers!$E$10+Drivers!$F$10*SIN($A45*ReadMe!$C$14+Drivers!$G$10))*INDEX(TrackData!$G$6:$G$315,MOD(INT(G44),ReadMe!$C$9)+1)*IF(AND($A45&gt;=Drivers!$I$10,$A45&lt;Drivers!$I$10+Drivers!$J$10),Drivers!$K$10,1)*IF(AND($A45&gt;=Drivers!$L$10,$A45&lt;Drivers!$L$10+Drivers!$M$10),Drivers!$N$10,1)))</x:f>
        <x:v>1.897162486297763</x:v>
      </x:c>
      <x:c r="N45" s="97" t="n">
        <x:f>IF(OR($A45&lt;=Drivers!$H$11,H44&gt;=ReadMe!$C$10),0,MAX(ReadMe!$C$15,(Drivers!$E$11+Drivers!$F$11*SIN($A45*ReadMe!$C$14+Drivers!$G$11))*INDEX(TrackData!$G$6:$G$315,MOD(INT(H44),ReadMe!$C$9)+1)*IF(AND($A45&gt;=Drivers!$I$11,$A45&lt;Drivers!$I$11+Drivers!$J$11),Drivers!$K$11,1)*IF(AND($A45&gt;=Drivers!$L$11,$A45&lt;Drivers!$L$11+Drivers!$M$11),Drivers!$N$11,1)))</x:f>
        <x:v>1.8290091348665667</x:v>
      </x:c>
      <x:c r="O45" t="n">
        <x:f>MIN(ReadMe!$C$8,MAX(0,INT(C45/ReadMe!$C$9)))</x:f>
        <x:v>0</x:v>
      </x:c>
      <x:c r="P45" t="n">
        <x:f>MIN(ReadMe!$C$8,MAX(0,INT(D45/ReadMe!$C$9)))</x:f>
        <x:v>0</x:v>
      </x:c>
      <x:c r="Q45" t="n">
        <x:f>MIN(ReadMe!$C$8,MAX(0,INT(E45/ReadMe!$C$9)))</x:f>
        <x:v>0</x:v>
      </x:c>
      <x:c r="R45" t="n">
        <x:f>MIN(ReadMe!$C$8,MAX(0,INT(F45/ReadMe!$C$9)))</x:f>
        <x:v>0</x:v>
      </x:c>
      <x:c r="S45" t="n">
        <x:f>MIN(ReadMe!$C$8,MAX(0,INT(G45/ReadMe!$C$9)))</x:f>
        <x:v>0</x:v>
      </x:c>
      <x:c r="T45" t="n">
        <x:f>MIN(ReadMe!$C$8,MAX(0,INT(H45/ReadMe!$C$9)))</x:f>
        <x:v>0</x:v>
      </x:c>
    </x:row>
    <x:row r="46">
      <x:c r="A46" t="n">
        <x:v>40</x:v>
      </x:c>
      <x:c r="B46" s="97" t="n">
        <x:f>A46*ReadMe!$C$12</x:f>
        <x:v>10</x:v>
      </x:c>
      <x:c r="C46" s="97" t="n">
        <x:f>MIN(ReadMe!$C$10,C45+I46)</x:f>
        <x:v>88.87740978291197</x:v>
      </x:c>
      <x:c r="D46" s="97" t="n">
        <x:f>MIN(ReadMe!$C$10,D45+J46)</x:f>
        <x:v>80.01542189708226</x:v>
      </x:c>
      <x:c r="E46" s="97" t="n">
        <x:f>MIN(ReadMe!$C$10,E45+K46)</x:f>
        <x:v>61.55589342189103</x:v>
      </x:c>
      <x:c r="F46" s="97" t="n">
        <x:f>MIN(ReadMe!$C$10,F45+L46)</x:f>
        <x:v>68.79622936809196</x:v>
      </x:c>
      <x:c r="G46" s="97" t="n">
        <x:f>MIN(ReadMe!$C$10,G45+M46)</x:f>
        <x:v>58.60750850038941</x:v>
      </x:c>
      <x:c r="H46" s="97" t="n">
        <x:f>MIN(ReadMe!$C$10,H45+N46)</x:f>
        <x:v>62.55734261167997</x:v>
      </x:c>
      <x:c r="I46" s="97" t="n">
        <x:f>IF(OR($A46&lt;=Drivers!$H$6,C45&gt;=ReadMe!$C$10),0,MAX(ReadMe!$C$15,(Drivers!$E$6+Drivers!$F$6*SIN($A46*ReadMe!$C$14+Drivers!$G$6))*INDEX(TrackData!$G$6:$G$315,MOD(INT(C45),ReadMe!$C$9)+1)*IF(AND($A46&gt;=Drivers!$I$6,$A46&lt;Drivers!$I$6+Drivers!$J$6),Drivers!$K$6,1)*IF(AND($A46&gt;=Drivers!$L$6,$A46&lt;Drivers!$L$6+Drivers!$M$6),Drivers!$N$6,1)))</x:f>
        <x:v>2.619183642286602</x:v>
      </x:c>
      <x:c r="J46" s="97" t="n">
        <x:f>IF(OR($A46&lt;=Drivers!$H$7,D45&gt;=ReadMe!$C$10),0,MAX(ReadMe!$C$15,(Drivers!$E$7+Drivers!$F$7*SIN($A46*ReadMe!$C$14+Drivers!$G$7))*INDEX(TrackData!$G$6:$G$315,MOD(INT(D45),ReadMe!$C$9)+1)*IF(AND($A46&gt;=Drivers!$I$7,$A46&lt;Drivers!$I$7+Drivers!$J$7),Drivers!$K$7,1)*IF(AND($A46&gt;=Drivers!$L$7,$A46&lt;Drivers!$L$7+Drivers!$M$7),Drivers!$N$7,1)))</x:f>
        <x:v>1.53485304988788</x:v>
      </x:c>
      <x:c r="K46" s="97" t="n">
        <x:f>IF(OR($A46&lt;=Drivers!$H$8,E45&gt;=ReadMe!$C$10),0,MAX(ReadMe!$C$15,(Drivers!$E$8+Drivers!$F$8*SIN($A46*ReadMe!$C$14+Drivers!$G$8))*INDEX(TrackData!$G$6:$G$315,MOD(INT(E45),ReadMe!$C$9)+1)*IF(AND($A46&gt;=Drivers!$I$8,$A46&lt;Drivers!$I$8+Drivers!$J$8),Drivers!$K$8,1)*IF(AND($A46&gt;=Drivers!$L$8,$A46&lt;Drivers!$L$8+Drivers!$M$8),Drivers!$N$8,1)))</x:f>
        <x:v>1.59004030754847</x:v>
      </x:c>
      <x:c r="L46" s="97" t="n">
        <x:f>IF(OR($A46&lt;=Drivers!$H$9,F45&gt;=ReadMe!$C$10),0,MAX(ReadMe!$C$15,(Drivers!$E$9+Drivers!$F$9*SIN($A46*ReadMe!$C$14+Drivers!$G$9))*INDEX(TrackData!$G$6:$G$315,MOD(INT(F45),ReadMe!$C$9)+1)*IF(AND($A46&gt;=Drivers!$I$9,$A46&lt;Drivers!$I$9+Drivers!$J$9),Drivers!$K$9,1)*IF(AND($A46&gt;=Drivers!$L$9,$A46&lt;Drivers!$L$9+Drivers!$M$9),Drivers!$N$9,1)))</x:f>
        <x:v>2.8579830614207156</x:v>
      </x:c>
      <x:c r="M46" s="97" t="n">
        <x:f>IF(OR($A46&lt;=Drivers!$H$10,G45&gt;=ReadMe!$C$10),0,MAX(ReadMe!$C$15,(Drivers!$E$10+Drivers!$F$10*SIN($A46*ReadMe!$C$14+Drivers!$G$10))*INDEX(TrackData!$G$6:$G$315,MOD(INT(G45),ReadMe!$C$9)+1)*IF(AND($A46&gt;=Drivers!$I$10,$A46&lt;Drivers!$I$10+Drivers!$J$10),Drivers!$K$10,1)*IF(AND($A46&gt;=Drivers!$L$10,$A46&lt;Drivers!$L$10+Drivers!$M$10),Drivers!$N$10,1)))</x:f>
        <x:v>1.8931389462002952</x:v>
      </x:c>
      <x:c r="N46" s="97" t="n">
        <x:f>IF(OR($A46&lt;=Drivers!$H$11,H45&gt;=ReadMe!$C$10),0,MAX(ReadMe!$C$15,(Drivers!$E$11+Drivers!$F$11*SIN($A46*ReadMe!$C$14+Drivers!$G$11))*INDEX(TrackData!$G$6:$G$315,MOD(INT(H45),ReadMe!$C$9)+1)*IF(AND($A46&gt;=Drivers!$I$11,$A46&lt;Drivers!$I$11+Drivers!$J$11),Drivers!$K$11,1)*IF(AND($A46&gt;=Drivers!$L$11,$A46&lt;Drivers!$L$11+Drivers!$M$11),Drivers!$N$11,1)))</x:f>
        <x:v>1.8151769517312664</x:v>
      </x:c>
      <x:c r="O46" t="n">
        <x:f>MIN(ReadMe!$C$8,MAX(0,INT(C46/ReadMe!$C$9)))</x:f>
        <x:v>0</x:v>
      </x:c>
      <x:c r="P46" t="n">
        <x:f>MIN(ReadMe!$C$8,MAX(0,INT(D46/ReadMe!$C$9)))</x:f>
        <x:v>0</x:v>
      </x:c>
      <x:c r="Q46" t="n">
        <x:f>MIN(ReadMe!$C$8,MAX(0,INT(E46/ReadMe!$C$9)))</x:f>
        <x:v>0</x:v>
      </x:c>
      <x:c r="R46" t="n">
        <x:f>MIN(ReadMe!$C$8,MAX(0,INT(F46/ReadMe!$C$9)))</x:f>
        <x:v>0</x:v>
      </x:c>
      <x:c r="S46" t="n">
        <x:f>MIN(ReadMe!$C$8,MAX(0,INT(G46/ReadMe!$C$9)))</x:f>
        <x:v>0</x:v>
      </x:c>
      <x:c r="T46" t="n">
        <x:f>MIN(ReadMe!$C$8,MAX(0,INT(H46/ReadMe!$C$9)))</x:f>
        <x:v>0</x:v>
      </x:c>
    </x:row>
    <x:row r="47">
      <x:c r="A47" t="n">
        <x:v>41</x:v>
      </x:c>
      <x:c r="B47" s="97" t="n">
        <x:f>A47*ReadMe!$C$12</x:f>
        <x:v>10.25</x:v>
      </x:c>
      <x:c r="C47" s="97" t="n">
        <x:f>MIN(ReadMe!$C$10,C46+I47)</x:f>
        <x:v>91.47796850417839</x:v>
      </x:c>
      <x:c r="D47" s="97" t="n">
        <x:f>MIN(ReadMe!$C$10,D46+J47)</x:f>
        <x:v>81.54780534523978</x:v>
      </x:c>
      <x:c r="E47" s="97" t="n">
        <x:f>MIN(ReadMe!$C$10,E46+K47)</x:f>
        <x:v>63.16392183170977</x:v>
      </x:c>
      <x:c r="F47" s="97" t="n">
        <x:f>MIN(ReadMe!$C$10,F46+L47)</x:f>
        <x:v>71.66898421726358</x:v>
      </x:c>
      <x:c r="G47" s="97" t="n">
        <x:f>MIN(ReadMe!$C$10,G46+M47)</x:f>
        <x:v>60.495177090171175</x:v>
      </x:c>
      <x:c r="H47" s="97" t="n">
        <x:f>MIN(ReadMe!$C$10,H46+N47)</x:f>
        <x:v>64.35818630761203</x:v>
      </x:c>
      <x:c r="I47" s="97" t="n">
        <x:f>IF(OR($A47&lt;=Drivers!$H$6,C46&gt;=ReadMe!$C$10),0,MAX(ReadMe!$C$15,(Drivers!$E$6+Drivers!$F$6*SIN($A47*ReadMe!$C$14+Drivers!$G$6))*INDEX(TrackData!$G$6:$G$315,MOD(INT(C46),ReadMe!$C$9)+1)*IF(AND($A47&gt;=Drivers!$I$6,$A47&lt;Drivers!$I$6+Drivers!$J$6),Drivers!$K$6,1)*IF(AND($A47&gt;=Drivers!$L$6,$A47&lt;Drivers!$L$6+Drivers!$M$6),Drivers!$N$6,1)))</x:f>
        <x:v>2.600558721266427</x:v>
      </x:c>
      <x:c r="J47" s="97" t="n">
        <x:f>IF(OR($A47&lt;=Drivers!$H$7,D46&gt;=ReadMe!$C$10),0,MAX(ReadMe!$C$15,(Drivers!$E$7+Drivers!$F$7*SIN($A47*ReadMe!$C$14+Drivers!$G$7))*INDEX(TrackData!$G$6:$G$315,MOD(INT(D46),ReadMe!$C$9)+1)*IF(AND($A47&gt;=Drivers!$I$7,$A47&lt;Drivers!$I$7+Drivers!$J$7),Drivers!$K$7,1)*IF(AND($A47&gt;=Drivers!$L$7,$A47&lt;Drivers!$L$7+Drivers!$M$7),Drivers!$N$7,1)))</x:f>
        <x:v>1.5323834481575227</x:v>
      </x:c>
      <x:c r="K47" s="97" t="n">
        <x:f>IF(OR($A47&lt;=Drivers!$H$8,E46&gt;=ReadMe!$C$10),0,MAX(ReadMe!$C$15,(Drivers!$E$8+Drivers!$F$8*SIN($A47*ReadMe!$C$14+Drivers!$G$8))*INDEX(TrackData!$G$6:$G$315,MOD(INT(E46),ReadMe!$C$9)+1)*IF(AND($A47&gt;=Drivers!$I$8,$A47&lt;Drivers!$I$8+Drivers!$J$8),Drivers!$K$8,1)*IF(AND($A47&gt;=Drivers!$L$8,$A47&lt;Drivers!$L$8+Drivers!$M$8),Drivers!$N$8,1)))</x:f>
        <x:v>1.608028409818741</x:v>
      </x:c>
      <x:c r="L47" s="97" t="n">
        <x:f>IF(OR($A47&lt;=Drivers!$H$9,F46&gt;=ReadMe!$C$10),0,MAX(ReadMe!$C$15,(Drivers!$E$9+Drivers!$F$9*SIN($A47*ReadMe!$C$14+Drivers!$G$9))*INDEX(TrackData!$G$6:$G$315,MOD(INT(F46),ReadMe!$C$9)+1)*IF(AND($A47&gt;=Drivers!$I$9,$A47&lt;Drivers!$I$9+Drivers!$J$9),Drivers!$K$9,1)*IF(AND($A47&gt;=Drivers!$L$9,$A47&lt;Drivers!$L$9+Drivers!$M$9),Drivers!$N$9,1)))</x:f>
        <x:v>2.8727548491716313</x:v>
      </x:c>
      <x:c r="M47" s="97" t="n">
        <x:f>IF(OR($A47&lt;=Drivers!$H$10,G46&gt;=ReadMe!$C$10),0,MAX(ReadMe!$C$15,(Drivers!$E$10+Drivers!$F$10*SIN($A47*ReadMe!$C$14+Drivers!$G$10))*INDEX(TrackData!$G$6:$G$315,MOD(INT(G46),ReadMe!$C$9)+1)*IF(AND($A47&gt;=Drivers!$I$10,$A47&lt;Drivers!$I$10+Drivers!$J$10),Drivers!$K$10,1)*IF(AND($A47&gt;=Drivers!$L$10,$A47&lt;Drivers!$L$10+Drivers!$M$10),Drivers!$N$10,1)))</x:f>
        <x:v>1.8876685897817662</x:v>
      </x:c>
      <x:c r="N47" s="97" t="n">
        <x:f>IF(OR($A47&lt;=Drivers!$H$11,H46&gt;=ReadMe!$C$10),0,MAX(ReadMe!$C$15,(Drivers!$E$11+Drivers!$F$11*SIN($A47*ReadMe!$C$14+Drivers!$G$11))*INDEX(TrackData!$G$6:$G$315,MOD(INT(H46),ReadMe!$C$9)+1)*IF(AND($A47&gt;=Drivers!$I$11,$A47&lt;Drivers!$I$11+Drivers!$J$11),Drivers!$K$11,1)*IF(AND($A47&gt;=Drivers!$L$11,$A47&lt;Drivers!$L$11+Drivers!$M$11),Drivers!$N$11,1)))</x:f>
        <x:v>1.8008436959320648</x:v>
      </x:c>
      <x:c r="O47" t="n">
        <x:f>MIN(ReadMe!$C$8,MAX(0,INT(C47/ReadMe!$C$9)))</x:f>
        <x:v>0</x:v>
      </x:c>
      <x:c r="P47" t="n">
        <x:f>MIN(ReadMe!$C$8,MAX(0,INT(D47/ReadMe!$C$9)))</x:f>
        <x:v>0</x:v>
      </x:c>
      <x:c r="Q47" t="n">
        <x:f>MIN(ReadMe!$C$8,MAX(0,INT(E47/ReadMe!$C$9)))</x:f>
        <x:v>0</x:v>
      </x:c>
      <x:c r="R47" t="n">
        <x:f>MIN(ReadMe!$C$8,MAX(0,INT(F47/ReadMe!$C$9)))</x:f>
        <x:v>0</x:v>
      </x:c>
      <x:c r="S47" t="n">
        <x:f>MIN(ReadMe!$C$8,MAX(0,INT(G47/ReadMe!$C$9)))</x:f>
        <x:v>0</x:v>
      </x:c>
      <x:c r="T47" t="n">
        <x:f>MIN(ReadMe!$C$8,MAX(0,INT(H47/ReadMe!$C$9)))</x:f>
        <x:v>0</x:v>
      </x:c>
    </x:row>
    <x:row r="48">
      <x:c r="A48" t="n">
        <x:v>42</x:v>
      </x:c>
      <x:c r="B48" s="97" t="n">
        <x:f>A48*ReadMe!$C$12</x:f>
        <x:v>10.5</x:v>
      </x:c>
      <x:c r="C48" s="97" t="n">
        <x:f>MIN(ReadMe!$C$10,C47+I48)</x:f>
        <x:v>94.06031156036588</x:v>
      </x:c>
      <x:c r="D48" s="97" t="n">
        <x:f>MIN(ReadMe!$C$10,D47+J48)</x:f>
        <x:v>83.07907428268939</x:v>
      </x:c>
      <x:c r="E48" s="97" t="n">
        <x:f>MIN(ReadMe!$C$10,E47+K48)</x:f>
        <x:v>65.62850300981209</x:v>
      </x:c>
      <x:c r="F48" s="97" t="n">
        <x:f>MIN(ReadMe!$C$10,F47+L48)</x:f>
        <x:v>74.5552525786341</x:v>
      </x:c>
      <x:c r="G48" s="97" t="n">
        <x:f>MIN(ReadMe!$C$10,G47+M48)</x:f>
        <x:v>62.37596617086919</x:v>
      </x:c>
      <x:c r="H48" s="97" t="n">
        <x:f>MIN(ReadMe!$C$10,H47+N48)</x:f>
        <x:v>67.0644106297259</x:v>
      </x:c>
      <x:c r="I48" s="97" t="n">
        <x:f>IF(OR($A48&lt;=Drivers!$H$6,C47&gt;=ReadMe!$C$10),0,MAX(ReadMe!$C$15,(Drivers!$E$6+Drivers!$F$6*SIN($A48*ReadMe!$C$14+Drivers!$G$6))*INDEX(TrackData!$G$6:$G$315,MOD(INT(C47),ReadMe!$C$9)+1)*IF(AND($A48&gt;=Drivers!$I$6,$A48&lt;Drivers!$I$6+Drivers!$J$6),Drivers!$K$6,1)*IF(AND($A48&gt;=Drivers!$L$6,$A48&lt;Drivers!$L$6+Drivers!$M$6),Drivers!$N$6,1)))</x:f>
        <x:v>2.582343056187483</x:v>
      </x:c>
      <x:c r="J48" s="97" t="n">
        <x:f>IF(OR($A48&lt;=Drivers!$H$7,D47&gt;=ReadMe!$C$10),0,MAX(ReadMe!$C$15,(Drivers!$E$7+Drivers!$F$7*SIN($A48*ReadMe!$C$14+Drivers!$G$7))*INDEX(TrackData!$G$6:$G$315,MOD(INT(D47),ReadMe!$C$9)+1)*IF(AND($A48&gt;=Drivers!$I$7,$A48&lt;Drivers!$I$7+Drivers!$J$7),Drivers!$K$7,1)*IF(AND($A48&gt;=Drivers!$L$7,$A48&lt;Drivers!$L$7+Drivers!$M$7),Drivers!$N$7,1)))</x:f>
        <x:v>1.5312689374496042</x:v>
      </x:c>
      <x:c r="K48" s="97" t="n">
        <x:f>IF(OR($A48&lt;=Drivers!$H$8,E47&gt;=ReadMe!$C$10),0,MAX(ReadMe!$C$15,(Drivers!$E$8+Drivers!$F$8*SIN($A48*ReadMe!$C$14+Drivers!$G$8))*INDEX(TrackData!$G$6:$G$315,MOD(INT(E47),ReadMe!$C$9)+1)*IF(AND($A48&gt;=Drivers!$I$8,$A48&lt;Drivers!$I$8+Drivers!$J$8),Drivers!$K$8,1)*IF(AND($A48&gt;=Drivers!$L$8,$A48&lt;Drivers!$L$8+Drivers!$M$8),Drivers!$N$8,1)))</x:f>
        <x:v>2.464581178102323</x:v>
      </x:c>
      <x:c r="L48" s="97" t="n">
        <x:f>IF(OR($A48&lt;=Drivers!$H$9,F47&gt;=ReadMe!$C$10),0,MAX(ReadMe!$C$15,(Drivers!$E$9+Drivers!$F$9*SIN($A48*ReadMe!$C$14+Drivers!$G$9))*INDEX(TrackData!$G$6:$G$315,MOD(INT(F47),ReadMe!$C$9)+1)*IF(AND($A48&gt;=Drivers!$I$9,$A48&lt;Drivers!$I$9+Drivers!$J$9),Drivers!$K$9,1)*IF(AND($A48&gt;=Drivers!$L$9,$A48&lt;Drivers!$L$9+Drivers!$M$9),Drivers!$N$9,1)))</x:f>
        <x:v>2.8862683613705102</x:v>
      </x:c>
      <x:c r="M48" s="97" t="n">
        <x:f>IF(OR($A48&lt;=Drivers!$H$10,G47&gt;=ReadMe!$C$10),0,MAX(ReadMe!$C$15,(Drivers!$E$10+Drivers!$F$10*SIN($A48*ReadMe!$C$14+Drivers!$G$10))*INDEX(TrackData!$G$6:$G$315,MOD(INT(G47),ReadMe!$C$9)+1)*IF(AND($A48&gt;=Drivers!$I$10,$A48&lt;Drivers!$I$10+Drivers!$J$10),Drivers!$K$10,1)*IF(AND($A48&gt;=Drivers!$L$10,$A48&lt;Drivers!$L$10+Drivers!$M$10),Drivers!$N$10,1)))</x:f>
        <x:v>1.8807890806980159</x:v>
      </x:c>
      <x:c r="N48" s="97" t="n">
        <x:f>IF(OR($A48&lt;=Drivers!$H$11,H47&gt;=ReadMe!$C$10),0,MAX(ReadMe!$C$15,(Drivers!$E$11+Drivers!$F$11*SIN($A48*ReadMe!$C$14+Drivers!$G$11))*INDEX(TrackData!$G$6:$G$315,MOD(INT(H47),ReadMe!$C$9)+1)*IF(AND($A48&gt;=Drivers!$I$11,$A48&lt;Drivers!$I$11+Drivers!$J$11),Drivers!$K$11,1)*IF(AND($A48&gt;=Drivers!$L$11,$A48&lt;Drivers!$L$11+Drivers!$M$11),Drivers!$N$11,1)))</x:f>
        <x:v>2.7062243221138744</x:v>
      </x:c>
      <x:c r="O48" t="n">
        <x:f>MIN(ReadMe!$C$8,MAX(0,INT(C48/ReadMe!$C$9)))</x:f>
        <x:v>0</x:v>
      </x:c>
      <x:c r="P48" t="n">
        <x:f>MIN(ReadMe!$C$8,MAX(0,INT(D48/ReadMe!$C$9)))</x:f>
        <x:v>0</x:v>
      </x:c>
      <x:c r="Q48" t="n">
        <x:f>MIN(ReadMe!$C$8,MAX(0,INT(E48/ReadMe!$C$9)))</x:f>
        <x:v>0</x:v>
      </x:c>
      <x:c r="R48" t="n">
        <x:f>MIN(ReadMe!$C$8,MAX(0,INT(F48/ReadMe!$C$9)))</x:f>
        <x:v>0</x:v>
      </x:c>
      <x:c r="S48" t="n">
        <x:f>MIN(ReadMe!$C$8,MAX(0,INT(G48/ReadMe!$C$9)))</x:f>
        <x:v>0</x:v>
      </x:c>
      <x:c r="T48" t="n">
        <x:f>MIN(ReadMe!$C$8,MAX(0,INT(H48/ReadMe!$C$9)))</x:f>
        <x:v>0</x:v>
      </x:c>
    </x:row>
    <x:row r="49">
      <x:c r="A49" t="n">
        <x:v>43</x:v>
      </x:c>
      <x:c r="B49" s="97" t="n">
        <x:f>A49*ReadMe!$C$12</x:f>
        <x:v>10.75</x:v>
      </x:c>
      <x:c r="C49" s="97" t="n">
        <x:f>MIN(ReadMe!$C$10,C48+I49)</x:f>
        <x:v>96.6249736231085</x:v>
      </x:c>
      <x:c r="D49" s="97" t="n">
        <x:f>MIN(ReadMe!$C$10,D48+J49)</x:f>
        <x:v>84.61059147391106</x:v>
      </x:c>
      <x:c r="E49" s="97" t="n">
        <x:f>MIN(ReadMe!$C$10,E48+K49)</x:f>
        <x:v>68.12198449791629</x:v>
      </x:c>
      <x:c r="F49" s="97" t="n">
        <x:f>MIN(ReadMe!$C$10,F48+L49)</x:f>
        <x:v>77.45368313549768</x:v>
      </x:c>
      <x:c r="G49" s="97" t="n">
        <x:f>MIN(ReadMe!$C$10,G48+M49)</x:f>
        <x:v>64.24851395555507</x:v>
      </x:c>
      <x:c r="H49" s="97" t="n">
        <x:f>MIN(ReadMe!$C$10,H48+N49)</x:f>
        <x:v>69.74785226200387</x:v>
      </x:c>
      <x:c r="I49" s="97" t="n">
        <x:f>IF(OR($A49&lt;=Drivers!$H$6,C48&gt;=ReadMe!$C$10),0,MAX(ReadMe!$C$15,(Drivers!$E$6+Drivers!$F$6*SIN($A49*ReadMe!$C$14+Drivers!$G$6))*INDEX(TrackData!$G$6:$G$315,MOD(INT(C48),ReadMe!$C$9)+1)*IF(AND($A49&gt;=Drivers!$I$6,$A49&lt;Drivers!$I$6+Drivers!$J$6),Drivers!$K$6,1)*IF(AND($A49&gt;=Drivers!$L$6,$A49&lt;Drivers!$L$6+Drivers!$M$6),Drivers!$N$6,1)))</x:f>
        <x:v>2.5646620627426326</x:v>
      </x:c>
      <x:c r="J49" s="97" t="n">
        <x:f>IF(OR($A49&lt;=Drivers!$H$7,D48&gt;=ReadMe!$C$10),0,MAX(ReadMe!$C$15,(Drivers!$E$7+Drivers!$F$7*SIN($A49*ReadMe!$C$14+Drivers!$G$7))*INDEX(TrackData!$G$6:$G$315,MOD(INT(D48),ReadMe!$C$9)+1)*IF(AND($A49&gt;=Drivers!$I$7,$A49&lt;Drivers!$I$7+Drivers!$J$7),Drivers!$K$7,1)*IF(AND($A49&gt;=Drivers!$L$7,$A49&lt;Drivers!$L$7+Drivers!$M$7),Drivers!$N$7,1)))</x:f>
        <x:v>1.5315171912216692</x:v>
      </x:c>
      <x:c r="K49" s="97" t="n">
        <x:f>IF(OR($A49&lt;=Drivers!$H$8,E48&gt;=ReadMe!$C$10),0,MAX(ReadMe!$C$15,(Drivers!$E$8+Drivers!$F$8*SIN($A49*ReadMe!$C$14+Drivers!$G$8))*INDEX(TrackData!$G$6:$G$315,MOD(INT(E48),ReadMe!$C$9)+1)*IF(AND($A49&gt;=Drivers!$I$8,$A49&lt;Drivers!$I$8+Drivers!$J$8),Drivers!$K$8,1)*IF(AND($A49&gt;=Drivers!$L$8,$A49&lt;Drivers!$L$8+Drivers!$M$8),Drivers!$N$8,1)))</x:f>
        <x:v>2.4934814881041873</x:v>
      </x:c>
      <x:c r="L49" s="97" t="n">
        <x:f>IF(OR($A49&lt;=Drivers!$H$9,F48&gt;=ReadMe!$C$10),0,MAX(ReadMe!$C$15,(Drivers!$E$9+Drivers!$F$9*SIN($A49*ReadMe!$C$14+Drivers!$G$9))*INDEX(TrackData!$G$6:$G$315,MOD(INT(F48),ReadMe!$C$9)+1)*IF(AND($A49&gt;=Drivers!$I$9,$A49&lt;Drivers!$I$9+Drivers!$J$9),Drivers!$K$9,1)*IF(AND($A49&gt;=Drivers!$L$9,$A49&lt;Drivers!$L$9+Drivers!$M$9),Drivers!$N$9,1)))</x:f>
        <x:v>2.8984305568635933</x:v>
      </x:c>
      <x:c r="M49" s="97" t="n">
        <x:f>IF(OR($A49&lt;=Drivers!$H$10,G48&gt;=ReadMe!$C$10),0,MAX(ReadMe!$C$15,(Drivers!$E$10+Drivers!$F$10*SIN($A49*ReadMe!$C$14+Drivers!$G$10))*INDEX(TrackData!$G$6:$G$315,MOD(INT(G48),ReadMe!$C$9)+1)*IF(AND($A49&gt;=Drivers!$I$10,$A49&lt;Drivers!$I$10+Drivers!$J$10),Drivers!$K$10,1)*IF(AND($A49&gt;=Drivers!$L$10,$A49&lt;Drivers!$L$10+Drivers!$M$10),Drivers!$N$10,1)))</x:f>
        <x:v>1.8725477846858736</x:v>
      </x:c>
      <x:c r="N49" s="97" t="n">
        <x:f>IF(OR($A49&lt;=Drivers!$H$11,H48&gt;=ReadMe!$C$10),0,MAX(ReadMe!$C$15,(Drivers!$E$11+Drivers!$F$11*SIN($A49*ReadMe!$C$14+Drivers!$G$11))*INDEX(TrackData!$G$6:$G$315,MOD(INT(H48),ReadMe!$C$9)+1)*IF(AND($A49&gt;=Drivers!$I$11,$A49&lt;Drivers!$I$11+Drivers!$J$11),Drivers!$K$11,1)*IF(AND($A49&gt;=Drivers!$L$11,$A49&lt;Drivers!$L$11+Drivers!$M$11),Drivers!$N$11,1)))</x:f>
        <x:v>2.683441632277977</x:v>
      </x:c>
      <x:c r="O49" t="n">
        <x:f>MIN(ReadMe!$C$8,MAX(0,INT(C49/ReadMe!$C$9)))</x:f>
        <x:v>0</x:v>
      </x:c>
      <x:c r="P49" t="n">
        <x:f>MIN(ReadMe!$C$8,MAX(0,INT(D49/ReadMe!$C$9)))</x:f>
        <x:v>0</x:v>
      </x:c>
      <x:c r="Q49" t="n">
        <x:f>MIN(ReadMe!$C$8,MAX(0,INT(E49/ReadMe!$C$9)))</x:f>
        <x:v>0</x:v>
      </x:c>
      <x:c r="R49" t="n">
        <x:f>MIN(ReadMe!$C$8,MAX(0,INT(F49/ReadMe!$C$9)))</x:f>
        <x:v>0</x:v>
      </x:c>
      <x:c r="S49" t="n">
        <x:f>MIN(ReadMe!$C$8,MAX(0,INT(G49/ReadMe!$C$9)))</x:f>
        <x:v>0</x:v>
      </x:c>
      <x:c r="T49" t="n">
        <x:f>MIN(ReadMe!$C$8,MAX(0,INT(H49/ReadMe!$C$9)))</x:f>
        <x:v>0</x:v>
      </x:c>
    </x:row>
    <x:row r="50">
      <x:c r="A50" t="n">
        <x:v>44</x:v>
      </x:c>
      <x:c r="B50" s="97" t="n">
        <x:f>A50*ReadMe!$C$12</x:f>
        <x:v>11</x:v>
      </x:c>
      <x:c r="C50" s="97" t="n">
        <x:f>MIN(ReadMe!$C$10,C49+I50)</x:f>
        <x:v>98.30641435686321</x:v>
      </x:c>
      <x:c r="D50" s="97" t="n">
        <x:f>MIN(ReadMe!$C$10,D49+J50)</x:f>
        <x:v>86.14371797414613</x:v>
      </x:c>
      <x:c r="E50" s="97" t="n">
        <x:f>MIN(ReadMe!$C$10,E49+K50)</x:f>
        <x:v>70.64489312950026</x:v>
      </x:c>
      <x:c r="F50" s="97" t="n">
        <x:f>MIN(ReadMe!$C$10,F49+L50)</x:f>
        <x:v>79.3737272164251</x:v>
      </x:c>
      <x:c r="G50" s="97" t="n">
        <x:f>MIN(ReadMe!$C$10,G49+M50)</x:f>
        <x:v>67.07124341532457</x:v>
      </x:c>
      <x:c r="H50" s="97" t="n">
        <x:f>MIN(ReadMe!$C$10,H49+N50)</x:f>
        <x:v>72.40821210680733</x:v>
      </x:c>
      <x:c r="I50" s="97" t="n">
        <x:f>IF(OR($A50&lt;=Drivers!$H$6,C49&gt;=ReadMe!$C$10),0,MAX(ReadMe!$C$15,(Drivers!$E$6+Drivers!$F$6*SIN($A50*ReadMe!$C$14+Drivers!$G$6))*INDEX(TrackData!$G$6:$G$315,MOD(INT(C49),ReadMe!$C$9)+1)*IF(AND($A50&gt;=Drivers!$I$6,$A50&lt;Drivers!$I$6+Drivers!$J$6),Drivers!$K$6,1)*IF(AND($A50&gt;=Drivers!$L$6,$A50&lt;Drivers!$L$6+Drivers!$M$6),Drivers!$N$6,1)))</x:f>
        <x:v>1.681440733754706</x:v>
      </x:c>
      <x:c r="J50" s="97" t="n">
        <x:f>IF(OR($A50&lt;=Drivers!$H$7,D49&gt;=ReadMe!$C$10),0,MAX(ReadMe!$C$15,(Drivers!$E$7+Drivers!$F$7*SIN($A50*ReadMe!$C$14+Drivers!$G$7))*INDEX(TrackData!$G$6:$G$315,MOD(INT(D49),ReadMe!$C$9)+1)*IF(AND($A50&gt;=Drivers!$I$7,$A50&lt;Drivers!$I$7+Drivers!$J$7),Drivers!$K$7,1)*IF(AND($A50&gt;=Drivers!$L$7,$A50&lt;Drivers!$L$7+Drivers!$M$7),Drivers!$N$7,1)))</x:f>
        <x:v>1.5331265002350658</x:v>
      </x:c>
      <x:c r="K50" s="97" t="n">
        <x:f>IF(OR($A50&lt;=Drivers!$H$8,E49&gt;=ReadMe!$C$10),0,MAX(ReadMe!$C$15,(Drivers!$E$8+Drivers!$F$8*SIN($A50*ReadMe!$C$14+Drivers!$G$8))*INDEX(TrackData!$G$6:$G$315,MOD(INT(E49),ReadMe!$C$9)+1)*IF(AND($A50&gt;=Drivers!$I$8,$A50&lt;Drivers!$I$8+Drivers!$J$8),Drivers!$K$8,1)*IF(AND($A50&gt;=Drivers!$L$8,$A50&lt;Drivers!$L$8+Drivers!$M$8),Drivers!$N$8,1)))</x:f>
        <x:v>2.5229086315839764</x:v>
      </x:c>
      <x:c r="L50" s="97" t="n">
        <x:f>IF(OR($A50&lt;=Drivers!$H$9,F49&gt;=ReadMe!$C$10),0,MAX(ReadMe!$C$15,(Drivers!$E$9+Drivers!$F$9*SIN($A50*ReadMe!$C$14+Drivers!$G$9))*INDEX(TrackData!$G$6:$G$315,MOD(INT(F49),ReadMe!$C$9)+1)*IF(AND($A50&gt;=Drivers!$I$9,$A50&lt;Drivers!$I$9+Drivers!$J$9),Drivers!$K$9,1)*IF(AND($A50&gt;=Drivers!$L$9,$A50&lt;Drivers!$L$9+Drivers!$M$9),Drivers!$N$9,1)))</x:f>
        <x:v>1.9200440809274115</x:v>
      </x:c>
      <x:c r="M50" s="97" t="n">
        <x:f>IF(OR($A50&lt;=Drivers!$H$10,G49&gt;=ReadMe!$C$10),0,MAX(ReadMe!$C$15,(Drivers!$E$10+Drivers!$F$10*SIN($A50*ReadMe!$C$14+Drivers!$G$10))*INDEX(TrackData!$G$6:$G$315,MOD(INT(G49),ReadMe!$C$9)+1)*IF(AND($A50&gt;=Drivers!$I$10,$A50&lt;Drivers!$I$10+Drivers!$J$10),Drivers!$K$10,1)*IF(AND($A50&gt;=Drivers!$L$10,$A50&lt;Drivers!$L$10+Drivers!$M$10),Drivers!$N$10,1)))</x:f>
        <x:v>2.822729459769512</x:v>
      </x:c>
      <x:c r="N50" s="97" t="n">
        <x:f>IF(OR($A50&lt;=Drivers!$H$11,H49&gt;=ReadMe!$C$10),0,MAX(ReadMe!$C$15,(Drivers!$E$11+Drivers!$F$11*SIN($A50*ReadMe!$C$14+Drivers!$G$11))*INDEX(TrackData!$G$6:$G$315,MOD(INT(H49),ReadMe!$C$9)+1)*IF(AND($A50&gt;=Drivers!$I$11,$A50&lt;Drivers!$I$11+Drivers!$J$11),Drivers!$K$11,1)*IF(AND($A50&gt;=Drivers!$L$11,$A50&lt;Drivers!$L$11+Drivers!$M$11),Drivers!$N$11,1)))</x:f>
        <x:v>2.6603598448034464</x:v>
      </x:c>
      <x:c r="O50" t="n">
        <x:f>MIN(ReadMe!$C$8,MAX(0,INT(C50/ReadMe!$C$9)))</x:f>
        <x:v>0</x:v>
      </x:c>
      <x:c r="P50" t="n">
        <x:f>MIN(ReadMe!$C$8,MAX(0,INT(D50/ReadMe!$C$9)))</x:f>
        <x:v>0</x:v>
      </x:c>
      <x:c r="Q50" t="n">
        <x:f>MIN(ReadMe!$C$8,MAX(0,INT(E50/ReadMe!$C$9)))</x:f>
        <x:v>0</x:v>
      </x:c>
      <x:c r="R50" t="n">
        <x:f>MIN(ReadMe!$C$8,MAX(0,INT(F50/ReadMe!$C$9)))</x:f>
        <x:v>0</x:v>
      </x:c>
      <x:c r="S50" t="n">
        <x:f>MIN(ReadMe!$C$8,MAX(0,INT(G50/ReadMe!$C$9)))</x:f>
        <x:v>0</x:v>
      </x:c>
      <x:c r="T50" t="n">
        <x:f>MIN(ReadMe!$C$8,MAX(0,INT(H50/ReadMe!$C$9)))</x:f>
        <x:v>0</x:v>
      </x:c>
    </x:row>
    <x:row r="51">
      <x:c r="A51" t="n">
        <x:v>45</x:v>
      </x:c>
      <x:c r="B51" s="97" t="n">
        <x:f>A51*ReadMe!$C$12</x:f>
        <x:v>11.25</x:v>
      </x:c>
      <x:c r="C51" s="97" t="n">
        <x:f>MIN(ReadMe!$C$10,C50+I51)</x:f>
        <x:v>99.97712945292547</x:v>
      </x:c>
      <x:c r="D51" s="97" t="n">
        <x:f>MIN(ReadMe!$C$10,D50+J51)</x:f>
        <x:v>88.47112067766602</x:v>
      </x:c>
      <x:c r="E51" s="97" t="n">
        <x:f>MIN(ReadMe!$C$10,E50+K51)</x:f>
        <x:v>73.19755313080404</x:v>
      </x:c>
      <x:c r="F51" s="97" t="n">
        <x:f>MIN(ReadMe!$C$10,F50+L51)</x:f>
        <x:v>81.29985532959219</x:v>
      </x:c>
      <x:c r="G51" s="97" t="n">
        <x:f>MIN(ReadMe!$C$10,G50+M51)</x:f>
        <x:v>69.87763096681402</x:v>
      </x:c>
      <x:c r="H51" s="97" t="n">
        <x:f>MIN(ReadMe!$C$10,H50+N51)</x:f>
        <x:v>75.04534998566724</x:v>
      </x:c>
      <x:c r="I51" s="97" t="n">
        <x:f>IF(OR($A51&lt;=Drivers!$H$6,C50&gt;=ReadMe!$C$10),0,MAX(ReadMe!$C$15,(Drivers!$E$6+Drivers!$F$6*SIN($A51*ReadMe!$C$14+Drivers!$G$6))*INDEX(TrackData!$G$6:$G$315,MOD(INT(C50),ReadMe!$C$9)+1)*IF(AND($A51&gt;=Drivers!$I$6,$A51&lt;Drivers!$I$6+Drivers!$J$6),Drivers!$K$6,1)*IF(AND($A51&gt;=Drivers!$L$6,$A51&lt;Drivers!$L$6+Drivers!$M$6),Drivers!$N$6,1)))</x:f>
        <x:v>1.670715096062257</x:v>
      </x:c>
      <x:c r="J51" s="97" t="n">
        <x:f>IF(OR($A51&lt;=Drivers!$H$7,D50&gt;=ReadMe!$C$10),0,MAX(ReadMe!$C$15,(Drivers!$E$7+Drivers!$F$7*SIN($A51*ReadMe!$C$14+Drivers!$G$7))*INDEX(TrackData!$G$6:$G$315,MOD(INT(D50),ReadMe!$C$9)+1)*IF(AND($A51&gt;=Drivers!$I$7,$A51&lt;Drivers!$I$7+Drivers!$J$7),Drivers!$K$7,1)*IF(AND($A51&gt;=Drivers!$L$7,$A51&lt;Drivers!$L$7+Drivers!$M$7),Drivers!$N$7,1)))</x:f>
        <x:v>2.327402703519895</x:v>
      </x:c>
      <x:c r="K51" s="97" t="n">
        <x:f>IF(OR($A51&lt;=Drivers!$H$8,E50&gt;=ReadMe!$C$10),0,MAX(ReadMe!$C$15,(Drivers!$E$8+Drivers!$F$8*SIN($A51*ReadMe!$C$14+Drivers!$G$8))*INDEX(TrackData!$G$6:$G$315,MOD(INT(E50),ReadMe!$C$9)+1)*IF(AND($A51&gt;=Drivers!$I$8,$A51&lt;Drivers!$I$8+Drivers!$J$8),Drivers!$K$8,1)*IF(AND($A51&gt;=Drivers!$L$8,$A51&lt;Drivers!$L$8+Drivers!$M$8),Drivers!$N$8,1)))</x:f>
        <x:v>2.5526600013037726</x:v>
      </x:c>
      <x:c r="L51" s="97" t="n">
        <x:f>IF(OR($A51&lt;=Drivers!$H$9,F50&gt;=ReadMe!$C$10),0,MAX(ReadMe!$C$15,(Drivers!$E$9+Drivers!$F$9*SIN($A51*ReadMe!$C$14+Drivers!$G$9))*INDEX(TrackData!$G$6:$G$315,MOD(INT(F50),ReadMe!$C$9)+1)*IF(AND($A51&gt;=Drivers!$I$9,$A51&lt;Drivers!$I$9+Drivers!$J$9),Drivers!$K$9,1)*IF(AND($A51&gt;=Drivers!$L$9,$A51&lt;Drivers!$L$9+Drivers!$M$9),Drivers!$N$9,1)))</x:f>
        <x:v>1.9261281131670993</x:v>
      </x:c>
      <x:c r="M51" s="97" t="n">
        <x:f>IF(OR($A51&lt;=Drivers!$H$10,G50&gt;=ReadMe!$C$10),0,MAX(ReadMe!$C$15,(Drivers!$E$10+Drivers!$F$10*SIN($A51*ReadMe!$C$14+Drivers!$G$10))*INDEX(TrackData!$G$6:$G$315,MOD(INT(G50),ReadMe!$C$9)+1)*IF(AND($A51&gt;=Drivers!$I$10,$A51&lt;Drivers!$I$10+Drivers!$J$10),Drivers!$K$10,1)*IF(AND($A51&gt;=Drivers!$L$10,$A51&lt;Drivers!$L$10+Drivers!$M$10),Drivers!$N$10,1)))</x:f>
        <x:v>2.8063875514894576</x:v>
      </x:c>
      <x:c r="N51" s="97" t="n">
        <x:f>IF(OR($A51&lt;=Drivers!$H$11,H50&gt;=ReadMe!$C$10),0,MAX(ReadMe!$C$15,(Drivers!$E$11+Drivers!$F$11*SIN($A51*ReadMe!$C$14+Drivers!$G$11))*INDEX(TrackData!$G$6:$G$315,MOD(INT(H50),ReadMe!$C$9)+1)*IF(AND($A51&gt;=Drivers!$I$11,$A51&lt;Drivers!$I$11+Drivers!$J$11),Drivers!$K$11,1)*IF(AND($A51&gt;=Drivers!$L$11,$A51&lt;Drivers!$L$11+Drivers!$M$11),Drivers!$N$11,1)))</x:f>
        <x:v>2.6371378788599147</x:v>
      </x:c>
      <x:c r="O51" t="n">
        <x:f>MIN(ReadMe!$C$8,MAX(0,INT(C51/ReadMe!$C$9)))</x:f>
        <x:v>0</x:v>
      </x:c>
      <x:c r="P51" t="n">
        <x:f>MIN(ReadMe!$C$8,MAX(0,INT(D51/ReadMe!$C$9)))</x:f>
        <x:v>0</x:v>
      </x:c>
      <x:c r="Q51" t="n">
        <x:f>MIN(ReadMe!$C$8,MAX(0,INT(E51/ReadMe!$C$9)))</x:f>
        <x:v>0</x:v>
      </x:c>
      <x:c r="R51" t="n">
        <x:f>MIN(ReadMe!$C$8,MAX(0,INT(F51/ReadMe!$C$9)))</x:f>
        <x:v>0</x:v>
      </x:c>
      <x:c r="S51" t="n">
        <x:f>MIN(ReadMe!$C$8,MAX(0,INT(G51/ReadMe!$C$9)))</x:f>
        <x:v>0</x:v>
      </x:c>
      <x:c r="T51" t="n">
        <x:f>MIN(ReadMe!$C$8,MAX(0,INT(H51/ReadMe!$C$9)))</x:f>
        <x:v>0</x:v>
      </x:c>
    </x:row>
    <x:row r="52">
      <x:c r="A52" t="n">
        <x:v>46</x:v>
      </x:c>
      <x:c r="B52" s="97" t="n">
        <x:f>A52*ReadMe!$C$12</x:f>
        <x:v>11.5</x:v>
      </x:c>
      <x:c r="C52" s="97" t="n">
        <x:f>MIN(ReadMe!$C$10,C51+I52)</x:f>
        <x:v>101.63770334776767</x:v>
      </x:c>
      <x:c r="D52" s="97" t="n">
        <x:f>MIN(ReadMe!$C$10,D51+J52)</x:f>
        <x:v>90.8050216908155</x:v>
      </x:c>
      <x:c r="E52" s="97" t="n">
        <x:f>MIN(ReadMe!$C$10,E51+K52)</x:f>
        <x:v>75.7800838885171</x:v>
      </x:c>
      <x:c r="F52" s="97" t="n">
        <x:f>MIN(ReadMe!$C$10,F51+L52)</x:f>
        <x:v>83.2310297049991</x:v>
      </x:c>
      <x:c r="G52" s="97" t="n">
        <x:f>MIN(ReadMe!$C$10,G51+M52)</x:f>
        <x:v>72.6659113699253</x:v>
      </x:c>
      <x:c r="H52" s="97" t="n">
        <x:f>MIN(ReadMe!$C$10,H51+N52)</x:f>
        <x:v>76.77054749404371</x:v>
      </x:c>
      <x:c r="I52" s="97" t="n">
        <x:f>IF(OR($A52&lt;=Drivers!$H$6,C51&gt;=ReadMe!$C$10),0,MAX(ReadMe!$C$15,(Drivers!$E$6+Drivers!$F$6*SIN($A52*ReadMe!$C$14+Drivers!$G$6))*INDEX(TrackData!$G$6:$G$315,MOD(INT(C51),ReadMe!$C$9)+1)*IF(AND($A52&gt;=Drivers!$I$6,$A52&lt;Drivers!$I$6+Drivers!$J$6),Drivers!$K$6,1)*IF(AND($A52&gt;=Drivers!$L$6,$A52&lt;Drivers!$L$6+Drivers!$M$6),Drivers!$N$6,1)))</x:f>
        <x:v>1.6605738948421975</x:v>
      </x:c>
      <x:c r="J52" s="97" t="n">
        <x:f>IF(OR($A52&lt;=Drivers!$H$7,D51&gt;=ReadMe!$C$10),0,MAX(ReadMe!$C$15,(Drivers!$E$7+Drivers!$F$7*SIN($A52*ReadMe!$C$14+Drivers!$G$7))*INDEX(TrackData!$G$6:$G$315,MOD(INT(D51),ReadMe!$C$9)+1)*IF(AND($A52&gt;=Drivers!$I$7,$A52&lt;Drivers!$I$7+Drivers!$J$7),Drivers!$K$7,1)*IF(AND($A52&gt;=Drivers!$L$7,$A52&lt;Drivers!$L$7+Drivers!$M$7),Drivers!$N$7,1)))</x:f>
        <x:v>2.3339010131494686</x:v>
      </x:c>
      <x:c r="K52" s="97" t="n">
        <x:f>IF(OR($A52&lt;=Drivers!$H$8,E51&gt;=ReadMe!$C$10),0,MAX(ReadMe!$C$15,(Drivers!$E$8+Drivers!$F$8*SIN($A52*ReadMe!$C$14+Drivers!$G$8))*INDEX(TrackData!$G$6:$G$315,MOD(INT(E51),ReadMe!$C$9)+1)*IF(AND($A52&gt;=Drivers!$I$8,$A52&lt;Drivers!$I$8+Drivers!$J$8),Drivers!$K$8,1)*IF(AND($A52&gt;=Drivers!$L$8,$A52&lt;Drivers!$L$8+Drivers!$M$8),Drivers!$N$8,1)))</x:f>
        <x:v>2.582530757713063</x:v>
      </x:c>
      <x:c r="L52" s="97" t="n">
        <x:f>IF(OR($A52&lt;=Drivers!$H$9,F51&gt;=ReadMe!$C$10),0,MAX(ReadMe!$C$15,(Drivers!$E$9+Drivers!$F$9*SIN($A52*ReadMe!$C$14+Drivers!$G$9))*INDEX(TrackData!$G$6:$G$315,MOD(INT(F51),ReadMe!$C$9)+1)*IF(AND($A52&gt;=Drivers!$I$9,$A52&lt;Drivers!$I$9+Drivers!$J$9),Drivers!$K$9,1)*IF(AND($A52&gt;=Drivers!$L$9,$A52&lt;Drivers!$L$9+Drivers!$M$9),Drivers!$N$9,1)))</x:f>
        <x:v>1.9311743754069077</x:v>
      </x:c>
      <x:c r="M52" s="97" t="n">
        <x:f>IF(OR($A52&lt;=Drivers!$H$10,G51&gt;=ReadMe!$C$10),0,MAX(ReadMe!$C$15,(Drivers!$E$10+Drivers!$F$10*SIN($A52*ReadMe!$C$14+Drivers!$G$10))*INDEX(TrackData!$G$6:$G$315,MOD(INT(G51),ReadMe!$C$9)+1)*IF(AND($A52&gt;=Drivers!$I$10,$A52&lt;Drivers!$I$10+Drivers!$J$10),Drivers!$K$10,1)*IF(AND($A52&gt;=Drivers!$L$10,$A52&lt;Drivers!$L$10+Drivers!$M$10),Drivers!$N$10,1)))</x:f>
        <x:v>2.7882804031112713</x:v>
      </x:c>
      <x:c r="N52" s="97" t="n">
        <x:f>IF(OR($A52&lt;=Drivers!$H$11,H51&gt;=ReadMe!$C$10),0,MAX(ReadMe!$C$15,(Drivers!$E$11+Drivers!$F$11*SIN($A52*ReadMe!$C$14+Drivers!$G$11))*INDEX(TrackData!$G$6:$G$315,MOD(INT(H51),ReadMe!$C$9)+1)*IF(AND($A52&gt;=Drivers!$I$11,$A52&lt;Drivers!$I$11+Drivers!$J$11),Drivers!$K$11,1)*IF(AND($A52&gt;=Drivers!$L$11,$A52&lt;Drivers!$L$11+Drivers!$M$11),Drivers!$N$11,1)))</x:f>
        <x:v>1.7251975083764701</x:v>
      </x:c>
      <x:c r="O52" t="n">
        <x:f>MIN(ReadMe!$C$8,MAX(0,INT(C52/ReadMe!$C$9)))</x:f>
        <x:v>0</x:v>
      </x:c>
      <x:c r="P52" t="n">
        <x:f>MIN(ReadMe!$C$8,MAX(0,INT(D52/ReadMe!$C$9)))</x:f>
        <x:v>0</x:v>
      </x:c>
      <x:c r="Q52" t="n">
        <x:f>MIN(ReadMe!$C$8,MAX(0,INT(E52/ReadMe!$C$9)))</x:f>
        <x:v>0</x:v>
      </x:c>
      <x:c r="R52" t="n">
        <x:f>MIN(ReadMe!$C$8,MAX(0,INT(F52/ReadMe!$C$9)))</x:f>
        <x:v>0</x:v>
      </x:c>
      <x:c r="S52" t="n">
        <x:f>MIN(ReadMe!$C$8,MAX(0,INT(G52/ReadMe!$C$9)))</x:f>
        <x:v>0</x:v>
      </x:c>
      <x:c r="T52" t="n">
        <x:f>MIN(ReadMe!$C$8,MAX(0,INT(H52/ReadMe!$C$9)))</x:f>
        <x:v>0</x:v>
      </x:c>
    </x:row>
    <x:row r="53">
      <x:c r="A53" t="n">
        <x:v>47</x:v>
      </x:c>
      <x:c r="B53" s="97" t="n">
        <x:f>A53*ReadMe!$C$12</x:f>
        <x:v>11.75</x:v>
      </x:c>
      <x:c r="C53" s="97" t="n">
        <x:f>MIN(ReadMe!$C$10,C52+I53)</x:f>
        <x:v>103.28879030049957</x:v>
      </x:c>
      <x:c r="D53" s="97" t="n">
        <x:f>MIN(ReadMe!$C$10,D52+J53)</x:f>
        <x:v>93.14739081829327</x:v>
      </x:c>
      <x:c r="E53" s="97" t="n">
        <x:f>MIN(ReadMe!$C$10,E52+K53)</x:f>
        <x:v>77.5042119464409</x:v>
      </x:c>
      <x:c r="F53" s="97" t="n">
        <x:f>MIN(ReadMe!$C$10,F52+L53)</x:f>
        <x:v>85.16617782889804</x:v>
      </x:c>
      <x:c r="G53" s="97" t="n">
        <x:f>MIN(ReadMe!$C$10,G52+M53)</x:f>
        <x:v>75.43444405311064</x:v>
      </x:c>
      <x:c r="H53" s="97" t="n">
        <x:f>MIN(ReadMe!$C$10,H52+N53)</x:f>
        <x:v>78.48054995069607</x:v>
      </x:c>
      <x:c r="I53" s="97" t="n">
        <x:f>IF(OR($A53&lt;=Drivers!$H$6,C52&gt;=ReadMe!$C$10),0,MAX(ReadMe!$C$15,(Drivers!$E$6+Drivers!$F$6*SIN($A53*ReadMe!$C$14+Drivers!$G$6))*INDEX(TrackData!$G$6:$G$315,MOD(INT(C52),ReadMe!$C$9)+1)*IF(AND($A53&gt;=Drivers!$I$6,$A53&lt;Drivers!$I$6+Drivers!$J$6),Drivers!$K$6,1)*IF(AND($A53&gt;=Drivers!$L$6,$A53&lt;Drivers!$L$6+Drivers!$M$6),Drivers!$N$6,1)))</x:f>
        <x:v>1.6510869527319085</x:v>
      </x:c>
      <x:c r="J53" s="97" t="n">
        <x:f>IF(OR($A53&lt;=Drivers!$H$7,D52&gt;=ReadMe!$C$10),0,MAX(ReadMe!$C$15,(Drivers!$E$7+Drivers!$F$7*SIN($A53*ReadMe!$C$14+Drivers!$G$7))*INDEX(TrackData!$G$6:$G$315,MOD(INT(D52),ReadMe!$C$9)+1)*IF(AND($A53&gt;=Drivers!$I$7,$A53&lt;Drivers!$I$7+Drivers!$J$7),Drivers!$K$7,1)*IF(AND($A53&gt;=Drivers!$L$7,$A53&lt;Drivers!$L$7+Drivers!$M$7),Drivers!$N$7,1)))</x:f>
        <x:v>2.3423691274777863</x:v>
      </x:c>
      <x:c r="K53" s="97" t="n">
        <x:f>IF(OR($A53&lt;=Drivers!$H$8,E52&gt;=ReadMe!$C$10),0,MAX(ReadMe!$C$15,(Drivers!$E$8+Drivers!$F$8*SIN($A53*ReadMe!$C$14+Drivers!$G$8))*INDEX(TrackData!$G$6:$G$315,MOD(INT(E52),ReadMe!$C$9)+1)*IF(AND($A53&gt;=Drivers!$I$8,$A53&lt;Drivers!$I$8+Drivers!$J$8),Drivers!$K$8,1)*IF(AND($A53&gt;=Drivers!$L$8,$A53&lt;Drivers!$L$8+Drivers!$M$8),Drivers!$N$8,1)))</x:f>
        <x:v>1.7241280579237996</x:v>
      </x:c>
      <x:c r="L53" s="97" t="n">
        <x:f>IF(OR($A53&lt;=Drivers!$H$9,F52&gt;=ReadMe!$C$10),0,MAX(ReadMe!$C$15,(Drivers!$E$9+Drivers!$F$9*SIN($A53*ReadMe!$C$14+Drivers!$G$9))*INDEX(TrackData!$G$6:$G$315,MOD(INT(F52),ReadMe!$C$9)+1)*IF(AND($A53&gt;=Drivers!$I$9,$A53&lt;Drivers!$I$9+Drivers!$J$9),Drivers!$K$9,1)*IF(AND($A53&gt;=Drivers!$L$9,$A53&lt;Drivers!$L$9+Drivers!$M$9),Drivers!$N$9,1)))</x:f>
        <x:v>1.9351481238989454</x:v>
      </x:c>
      <x:c r="M53" s="97" t="n">
        <x:f>IF(OR($A53&lt;=Drivers!$H$10,G52&gt;=ReadMe!$C$10),0,MAX(ReadMe!$C$15,(Drivers!$E$10+Drivers!$F$10*SIN($A53*ReadMe!$C$14+Drivers!$G$10))*INDEX(TrackData!$G$6:$G$315,MOD(INT(G52),ReadMe!$C$9)+1)*IF(AND($A53&gt;=Drivers!$I$10,$A53&lt;Drivers!$I$10+Drivers!$J$10),Drivers!$K$10,1)*IF(AND($A53&gt;=Drivers!$L$10,$A53&lt;Drivers!$L$10+Drivers!$M$10),Drivers!$N$10,1)))</x:f>
        <x:v>2.7685326831853345</x:v>
      </x:c>
      <x:c r="N53" s="97" t="n">
        <x:f>IF(OR($A53&lt;=Drivers!$H$11,H52&gt;=ReadMe!$C$10),0,MAX(ReadMe!$C$15,(Drivers!$E$11+Drivers!$F$11*SIN($A53*ReadMe!$C$14+Drivers!$G$11))*INDEX(TrackData!$G$6:$G$315,MOD(INT(H52),ReadMe!$C$9)+1)*IF(AND($A53&gt;=Drivers!$I$11,$A53&lt;Drivers!$I$11+Drivers!$J$11),Drivers!$K$11,1)*IF(AND($A53&gt;=Drivers!$L$11,$A53&lt;Drivers!$L$11+Drivers!$M$11),Drivers!$N$11,1)))</x:f>
        <x:v>1.7100024566523642</x:v>
      </x:c>
      <x:c r="O53" t="n">
        <x:f>MIN(ReadMe!$C$8,MAX(0,INT(C53/ReadMe!$C$9)))</x:f>
        <x:v>0</x:v>
      </x:c>
      <x:c r="P53" t="n">
        <x:f>MIN(ReadMe!$C$8,MAX(0,INT(D53/ReadMe!$C$9)))</x:f>
        <x:v>0</x:v>
      </x:c>
      <x:c r="Q53" t="n">
        <x:f>MIN(ReadMe!$C$8,MAX(0,INT(E53/ReadMe!$C$9)))</x:f>
        <x:v>0</x:v>
      </x:c>
      <x:c r="R53" t="n">
        <x:f>MIN(ReadMe!$C$8,MAX(0,INT(F53/ReadMe!$C$9)))</x:f>
        <x:v>0</x:v>
      </x:c>
      <x:c r="S53" t="n">
        <x:f>MIN(ReadMe!$C$8,MAX(0,INT(G53/ReadMe!$C$9)))</x:f>
        <x:v>0</x:v>
      </x:c>
      <x:c r="T53" t="n">
        <x:f>MIN(ReadMe!$C$8,MAX(0,INT(H53/ReadMe!$C$9)))</x:f>
        <x:v>0</x:v>
      </x:c>
    </x:row>
    <x:row r="54">
      <x:c r="A54" t="n">
        <x:v>48</x:v>
      </x:c>
      <x:c r="B54" s="97" t="n">
        <x:f>A54*ReadMe!$C$12</x:f>
        <x:v>12</x:v>
      </x:c>
      <x:c r="C54" s="97" t="n">
        <x:f>MIN(ReadMe!$C$10,C53+I54)</x:f>
        <x:v>104.93110988826425</x:v>
      </x:c>
      <x:c r="D54" s="97" t="n">
        <x:f>MIN(ReadMe!$C$10,D53+J54)</x:f>
        <x:v>95.50013956144103</x:v>
      </x:c>
      <x:c r="E54" s="97" t="n">
        <x:f>MIN(ReadMe!$C$10,E53+K54)</x:f>
        <x:v>79.24780547623304</x:v>
      </x:c>
      <x:c r="F54" s="97" t="n">
        <x:f>MIN(ReadMe!$C$10,F53+L54)</x:f>
        <x:v>87.10419982809991</x:v>
      </x:c>
      <x:c r="G54" s="97" t="n">
        <x:f>MIN(ReadMe!$C$10,G53+M54)</x:f>
        <x:v>77.24764908785461</x:v>
      </x:c>
      <x:c r="H54" s="97" t="n">
        <x:f>MIN(ReadMe!$C$10,H53+N54)</x:f>
        <x:v>80.17558041420212</x:v>
      </x:c>
      <x:c r="I54" s="97" t="n">
        <x:f>IF(OR($A54&lt;=Drivers!$H$6,C53&gt;=ReadMe!$C$10),0,MAX(ReadMe!$C$15,(Drivers!$E$6+Drivers!$F$6*SIN($A54*ReadMe!$C$14+Drivers!$G$6))*INDEX(TrackData!$G$6:$G$315,MOD(INT(C53),ReadMe!$C$9)+1)*IF(AND($A54&gt;=Drivers!$I$6,$A54&lt;Drivers!$I$6+Drivers!$J$6),Drivers!$K$6,1)*IF(AND($A54&gt;=Drivers!$L$6,$A54&lt;Drivers!$L$6+Drivers!$M$6),Drivers!$N$6,1)))</x:f>
        <x:v>1.6423195877646746</x:v>
      </x:c>
      <x:c r="J54" s="97" t="n">
        <x:f>IF(OR($A54&lt;=Drivers!$H$7,D53&gt;=ReadMe!$C$10),0,MAX(ReadMe!$C$15,(Drivers!$E$7+Drivers!$F$7*SIN($A54*ReadMe!$C$14+Drivers!$G$7))*INDEX(TrackData!$G$6:$G$315,MOD(INT(D53),ReadMe!$C$9)+1)*IF(AND($A54&gt;=Drivers!$I$7,$A54&lt;Drivers!$I$7+Drivers!$J$7),Drivers!$K$7,1)*IF(AND($A54&gt;=Drivers!$L$7,$A54&lt;Drivers!$L$7+Drivers!$M$7),Drivers!$N$7,1)))</x:f>
        <x:v>2.352748743147758</x:v>
      </x:c>
      <x:c r="K54" s="97" t="n">
        <x:f>IF(OR($A54&lt;=Drivers!$H$8,E53&gt;=ReadMe!$C$10),0,MAX(ReadMe!$C$15,(Drivers!$E$8+Drivers!$F$8*SIN($A54*ReadMe!$C$14+Drivers!$G$8))*INDEX(TrackData!$G$6:$G$315,MOD(INT(E53),ReadMe!$C$9)+1)*IF(AND($A54&gt;=Drivers!$I$8,$A54&lt;Drivers!$I$8+Drivers!$J$8),Drivers!$K$8,1)*IF(AND($A54&gt;=Drivers!$L$8,$A54&lt;Drivers!$L$8+Drivers!$M$8),Drivers!$N$8,1)))</x:f>
        <x:v>1.7435935297921414</x:v>
      </x:c>
      <x:c r="L54" s="97" t="n">
        <x:f>IF(OR($A54&lt;=Drivers!$H$9,F53&gt;=ReadMe!$C$10),0,MAX(ReadMe!$C$15,(Drivers!$E$9+Drivers!$F$9*SIN($A54*ReadMe!$C$14+Drivers!$G$9))*INDEX(TrackData!$G$6:$G$315,MOD(INT(F53),ReadMe!$C$9)+1)*IF(AND($A54&gt;=Drivers!$I$9,$A54&lt;Drivers!$I$9+Drivers!$J$9),Drivers!$K$9,1)*IF(AND($A54&gt;=Drivers!$L$9,$A54&lt;Drivers!$L$9+Drivers!$M$9),Drivers!$N$9,1)))</x:f>
        <x:v>1.9380219992018617</x:v>
      </x:c>
      <x:c r="M54" s="97" t="n">
        <x:f>IF(OR($A54&lt;=Drivers!$H$10,G53&gt;=ReadMe!$C$10),0,MAX(ReadMe!$C$15,(Drivers!$E$10+Drivers!$F$10*SIN($A54*ReadMe!$C$14+Drivers!$G$10))*INDEX(TrackData!$G$6:$G$315,MOD(INT(G53),ReadMe!$C$9)+1)*IF(AND($A54&gt;=Drivers!$I$10,$A54&lt;Drivers!$I$10+Drivers!$J$10),Drivers!$K$10,1)*IF(AND($A54&gt;=Drivers!$L$10,$A54&lt;Drivers!$L$10+Drivers!$M$10),Drivers!$N$10,1)))</x:f>
        <x:v>1.813205034743969</x:v>
      </x:c>
      <x:c r="N54" s="97" t="n">
        <x:f>IF(OR($A54&lt;=Drivers!$H$11,H53&gt;=ReadMe!$C$10),0,MAX(ReadMe!$C$15,(Drivers!$E$11+Drivers!$F$11*SIN($A54*ReadMe!$C$14+Drivers!$G$11))*INDEX(TrackData!$G$6:$G$315,MOD(INT(H53),ReadMe!$C$9)+1)*IF(AND($A54&gt;=Drivers!$I$11,$A54&lt;Drivers!$I$11+Drivers!$J$11),Drivers!$K$11,1)*IF(AND($A54&gt;=Drivers!$L$11,$A54&lt;Drivers!$L$11+Drivers!$M$11),Drivers!$N$11,1)))</x:f>
        <x:v>1.695030463506048</x:v>
      </x:c>
      <x:c r="O54" t="n">
        <x:f>MIN(ReadMe!$C$8,MAX(0,INT(C54/ReadMe!$C$9)))</x:f>
        <x:v>0</x:v>
      </x:c>
      <x:c r="P54" t="n">
        <x:f>MIN(ReadMe!$C$8,MAX(0,INT(D54/ReadMe!$C$9)))</x:f>
        <x:v>0</x:v>
      </x:c>
      <x:c r="Q54" t="n">
        <x:f>MIN(ReadMe!$C$8,MAX(0,INT(E54/ReadMe!$C$9)))</x:f>
        <x:v>0</x:v>
      </x:c>
      <x:c r="R54" t="n">
        <x:f>MIN(ReadMe!$C$8,MAX(0,INT(F54/ReadMe!$C$9)))</x:f>
        <x:v>0</x:v>
      </x:c>
      <x:c r="S54" t="n">
        <x:f>MIN(ReadMe!$C$8,MAX(0,INT(G54/ReadMe!$C$9)))</x:f>
        <x:v>0</x:v>
      </x:c>
      <x:c r="T54" t="n">
        <x:f>MIN(ReadMe!$C$8,MAX(0,INT(H54/ReadMe!$C$9)))</x:f>
        <x:v>0</x:v>
      </x:c>
    </x:row>
    <x:row r="55">
      <x:c r="A55" t="n">
        <x:v>49</x:v>
      </x:c>
      <x:c r="B55" s="97" t="n">
        <x:f>A55*ReadMe!$C$12</x:f>
        <x:v>12.25</x:v>
      </x:c>
      <x:c r="C55" s="97" t="n">
        <x:f>MIN(ReadMe!$C$10,C54+I55)</x:f>
        <x:v>106.56544205191626</x:v>
      </x:c>
      <x:c r="D55" s="97" t="n">
        <x:f>MIN(ReadMe!$C$10,D54+J55)</x:f>
        <x:v>97.06101870281921</x:v>
      </x:c>
      <x:c r="E55" s="97" t="n">
        <x:f>MIN(ReadMe!$C$10,E54+K55)</x:f>
        <x:v>81.01053817125853</x:v>
      </x:c>
      <x:c r="F55" s="97" t="n">
        <x:f>MIN(ReadMe!$C$10,F54+L55)</x:f>
        <x:v>90.04325469863304</x:v>
      </x:c>
      <x:c r="G55" s="97" t="n">
        <x:f>MIN(ReadMe!$C$10,G54+M55)</x:f>
        <x:v>79.04593111878035</x:v>
      </x:c>
      <x:c r="H55" s="97" t="n">
        <x:f>MIN(ReadMe!$C$10,H54+N55)</x:f>
        <x:v>81.85596502600188</x:v>
      </x:c>
      <x:c r="I55" s="97" t="n">
        <x:f>IF(OR($A55&lt;=Drivers!$H$6,C54&gt;=ReadMe!$C$10),0,MAX(ReadMe!$C$15,(Drivers!$E$6+Drivers!$F$6*SIN($A55*ReadMe!$C$14+Drivers!$G$6))*INDEX(TrackData!$G$6:$G$315,MOD(INT(C54),ReadMe!$C$9)+1)*IF(AND($A55&gt;=Drivers!$I$6,$A55&lt;Drivers!$I$6+Drivers!$J$6),Drivers!$K$6,1)*IF(AND($A55&gt;=Drivers!$L$6,$A55&lt;Drivers!$L$6+Drivers!$M$6),Drivers!$N$6,1)))</x:f>
        <x:v>1.6343321636520138</x:v>
      </x:c>
      <x:c r="J55" s="97" t="n">
        <x:f>IF(OR($A55&lt;=Drivers!$H$7,D54&gt;=ReadMe!$C$10),0,MAX(ReadMe!$C$15,(Drivers!$E$7+Drivers!$F$7*SIN($A55*ReadMe!$C$14+Drivers!$G$7))*INDEX(TrackData!$G$6:$G$315,MOD(INT(D54),ReadMe!$C$9)+1)*IF(AND($A55&gt;=Drivers!$I$7,$A55&lt;Drivers!$I$7+Drivers!$J$7),Drivers!$K$7,1)*IF(AND($A55&gt;=Drivers!$L$7,$A55&lt;Drivers!$L$7+Drivers!$M$7),Drivers!$N$7,1)))</x:f>
        <x:v>1.560879141378174</x:v>
      </x:c>
      <x:c r="K55" s="97" t="n">
        <x:f>IF(OR($A55&lt;=Drivers!$H$8,E54&gt;=ReadMe!$C$10),0,MAX(ReadMe!$C$15,(Drivers!$E$8+Drivers!$F$8*SIN($A55*ReadMe!$C$14+Drivers!$G$8))*INDEX(TrackData!$G$6:$G$315,MOD(INT(E54),ReadMe!$C$9)+1)*IF(AND($A55&gt;=Drivers!$I$8,$A55&lt;Drivers!$I$8+Drivers!$J$8),Drivers!$K$8,1)*IF(AND($A55&gt;=Drivers!$L$8,$A55&lt;Drivers!$L$8+Drivers!$M$8),Drivers!$N$8,1)))</x:f>
        <x:v>1.7627326950254887</x:v>
      </x:c>
      <x:c r="L55" s="97" t="n">
        <x:f>IF(OR($A55&lt;=Drivers!$H$9,F54&gt;=ReadMe!$C$10),0,MAX(ReadMe!$C$15,(Drivers!$E$9+Drivers!$F$9*SIN($A55*ReadMe!$C$14+Drivers!$G$9))*INDEX(TrackData!$G$6:$G$315,MOD(INT(F54),ReadMe!$C$9)+1)*IF(AND($A55&gt;=Drivers!$I$9,$A55&lt;Drivers!$I$9+Drivers!$J$9),Drivers!$K$9,1)*IF(AND($A55&gt;=Drivers!$L$9,$A55&lt;Drivers!$L$9+Drivers!$M$9),Drivers!$N$9,1)))</x:f>
        <x:v>2.9390548705331208</x:v>
      </x:c>
      <x:c r="M55" s="97" t="n">
        <x:f>IF(OR($A55&lt;=Drivers!$H$10,G54&gt;=ReadMe!$C$10),0,MAX(ReadMe!$C$15,(Drivers!$E$10+Drivers!$F$10*SIN($A55*ReadMe!$C$14+Drivers!$G$10))*INDEX(TrackData!$G$6:$G$315,MOD(INT(G54),ReadMe!$C$9)+1)*IF(AND($A55&gt;=Drivers!$I$10,$A55&lt;Drivers!$I$10+Drivers!$J$10),Drivers!$K$10,1)*IF(AND($A55&gt;=Drivers!$L$10,$A55&lt;Drivers!$L$10+Drivers!$M$10),Drivers!$N$10,1)))</x:f>
        <x:v>1.7982820309257264</x:v>
      </x:c>
      <x:c r="N55" s="97" t="n">
        <x:f>IF(OR($A55&lt;=Drivers!$H$11,H54&gt;=ReadMe!$C$10),0,MAX(ReadMe!$C$15,(Drivers!$E$11+Drivers!$F$11*SIN($A55*ReadMe!$C$14+Drivers!$G$11))*INDEX(TrackData!$G$6:$G$315,MOD(INT(H54),ReadMe!$C$9)+1)*IF(AND($A55&gt;=Drivers!$I$11,$A55&lt;Drivers!$I$11+Drivers!$J$11),Drivers!$K$11,1)*IF(AND($A55&gt;=Drivers!$L$11,$A55&lt;Drivers!$L$11+Drivers!$M$11),Drivers!$N$11,1)))</x:f>
        <x:v>1.680384611799764</x:v>
      </x:c>
      <x:c r="O55" t="n">
        <x:f>MIN(ReadMe!$C$8,MAX(0,INT(C55/ReadMe!$C$9)))</x:f>
        <x:v>0</x:v>
      </x:c>
      <x:c r="P55" t="n">
        <x:f>MIN(ReadMe!$C$8,MAX(0,INT(D55/ReadMe!$C$9)))</x:f>
        <x:v>0</x:v>
      </x:c>
      <x:c r="Q55" t="n">
        <x:f>MIN(ReadMe!$C$8,MAX(0,INT(E55/ReadMe!$C$9)))</x:f>
        <x:v>0</x:v>
      </x:c>
      <x:c r="R55" t="n">
        <x:f>MIN(ReadMe!$C$8,MAX(0,INT(F55/ReadMe!$C$9)))</x:f>
        <x:v>0</x:v>
      </x:c>
      <x:c r="S55" t="n">
        <x:f>MIN(ReadMe!$C$8,MAX(0,INT(G55/ReadMe!$C$9)))</x:f>
        <x:v>0</x:v>
      </x:c>
      <x:c r="T55" t="n">
        <x:f>MIN(ReadMe!$C$8,MAX(0,INT(H55/ReadMe!$C$9)))</x:f>
        <x:v>0</x:v>
      </x:c>
    </x:row>
    <x:row r="56">
      <x:c r="A56" t="n">
        <x:v>50</x:v>
      </x:c>
      <x:c r="B56" s="97" t="n">
        <x:f>A56*ReadMe!$C$12</x:f>
        <x:v>12.5</x:v>
      </x:c>
      <x:c r="C56" s="97" t="n">
        <x:f>MIN(ReadMe!$C$10,C55+I56)</x:f>
        <x:v>109.0308658006689</x:v>
      </x:c>
      <x:c r="D56" s="97" t="n">
        <x:f>MIN(ReadMe!$C$10,D55+J56)</x:f>
        <x:v>98.63112171196049</x:v>
      </x:c>
      <x:c r="E56" s="97" t="n">
        <x:f>MIN(ReadMe!$C$10,E55+K56)</x:f>
        <x:v>82.79195195084841</x:v>
      </x:c>
      <x:c r="F56" s="97" t="n">
        <x:f>MIN(ReadMe!$C$10,F55+L56)</x:f>
        <x:v>92.98325271695951</x:v>
      </x:c>
      <x:c r="G56" s="97" t="n">
        <x:f>MIN(ReadMe!$C$10,G55+M56)</x:f>
        <x:v>80.8284964237964</x:v>
      </x:c>
      <x:c r="H56" s="97" t="n">
        <x:f>MIN(ReadMe!$C$10,H55+N56)</x:f>
        <x:v>83.5221307648988</x:v>
      </x:c>
      <x:c r="I56" s="97" t="n">
        <x:f>IF(OR($A56&lt;=Drivers!$H$6,C55&gt;=ReadMe!$C$10),0,MAX(ReadMe!$C$15,(Drivers!$E$6+Drivers!$F$6*SIN($A56*ReadMe!$C$14+Drivers!$G$6))*INDEX(TrackData!$G$6:$G$315,MOD(INT(C55),ReadMe!$C$9)+1)*IF(AND($A56&gt;=Drivers!$I$6,$A56&lt;Drivers!$I$6+Drivers!$J$6),Drivers!$K$6,1)*IF(AND($A56&gt;=Drivers!$L$6,$A56&lt;Drivers!$L$6+Drivers!$M$6),Drivers!$N$6,1)))</x:f>
        <x:v>2.4654237487526474</x:v>
      </x:c>
      <x:c r="J56" s="97" t="n">
        <x:f>IF(OR($A56&lt;=Drivers!$H$7,D55&gt;=ReadMe!$C$10),0,MAX(ReadMe!$C$15,(Drivers!$E$7+Drivers!$F$7*SIN($A56*ReadMe!$C$14+Drivers!$G$7))*INDEX(TrackData!$G$6:$G$315,MOD(INT(D55),ReadMe!$C$9)+1)*IF(AND($A56&gt;=Drivers!$I$7,$A56&lt;Drivers!$I$7+Drivers!$J$7),Drivers!$K$7,1)*IF(AND($A56&gt;=Drivers!$L$7,$A56&lt;Drivers!$L$7+Drivers!$M$7),Drivers!$N$7,1)))</x:f>
        <x:v>1.5701030091412735</x:v>
      </x:c>
      <x:c r="K56" s="97" t="n">
        <x:f>IF(OR($A56&lt;=Drivers!$H$8,E55&gt;=ReadMe!$C$10),0,MAX(ReadMe!$C$15,(Drivers!$E$8+Drivers!$F$8*SIN($A56*ReadMe!$C$14+Drivers!$G$8))*INDEX(TrackData!$G$6:$G$315,MOD(INT(E55),ReadMe!$C$9)+1)*IF(AND($A56&gt;=Drivers!$I$8,$A56&lt;Drivers!$I$8+Drivers!$J$8),Drivers!$K$8,1)*IF(AND($A56&gt;=Drivers!$L$8,$A56&lt;Drivers!$L$8+Drivers!$M$8),Drivers!$N$8,1)))</x:f>
        <x:v>1.7814137795898894</x:v>
      </x:c>
      <x:c r="L56" s="97" t="n">
        <x:f>IF(OR($A56&lt;=Drivers!$H$9,F55&gt;=ReadMe!$C$10),0,MAX(ReadMe!$C$15,(Drivers!$E$9+Drivers!$F$9*SIN($A56*ReadMe!$C$14+Drivers!$G$9))*INDEX(TrackData!$G$6:$G$315,MOD(INT(F55),ReadMe!$C$9)+1)*IF(AND($A56&gt;=Drivers!$I$9,$A56&lt;Drivers!$I$9+Drivers!$J$9),Drivers!$K$9,1)*IF(AND($A56&gt;=Drivers!$L$9,$A56&lt;Drivers!$L$9+Drivers!$M$9),Drivers!$N$9,1)))</x:f>
        <x:v>2.9399980183264796</x:v>
      </x:c>
      <x:c r="M56" s="97" t="n">
        <x:f>IF(OR($A56&lt;=Drivers!$H$10,G55&gt;=ReadMe!$C$10),0,MAX(ReadMe!$C$15,(Drivers!$E$10+Drivers!$F$10*SIN($A56*ReadMe!$C$14+Drivers!$G$10))*INDEX(TrackData!$G$6:$G$315,MOD(INT(G55),ReadMe!$C$9)+1)*IF(AND($A56&gt;=Drivers!$I$10,$A56&lt;Drivers!$I$10+Drivers!$J$10),Drivers!$K$10,1)*IF(AND($A56&gt;=Drivers!$L$10,$A56&lt;Drivers!$L$10+Drivers!$M$10),Drivers!$N$10,1)))</x:f>
        <x:v>1.7825653050160568</x:v>
      </x:c>
      <x:c r="N56" s="97" t="n">
        <x:f>IF(OR($A56&lt;=Drivers!$H$11,H55&gt;=ReadMe!$C$10),0,MAX(ReadMe!$C$15,(Drivers!$E$11+Drivers!$F$11*SIN($A56*ReadMe!$C$14+Drivers!$G$11))*INDEX(TrackData!$G$6:$G$315,MOD(INT(H55),ReadMe!$C$9)+1)*IF(AND($A56&gt;=Drivers!$I$11,$A56&lt;Drivers!$I$11+Drivers!$J$11),Drivers!$K$11,1)*IF(AND($A56&gt;=Drivers!$L$11,$A56&lt;Drivers!$L$11+Drivers!$M$11),Drivers!$N$11,1)))</x:f>
        <x:v>1.666165738896921</x:v>
      </x:c>
      <x:c r="O56" t="n">
        <x:f>MIN(ReadMe!$C$8,MAX(0,INT(C56/ReadMe!$C$9)))</x:f>
        <x:v>0</x:v>
      </x:c>
      <x:c r="P56" t="n">
        <x:f>MIN(ReadMe!$C$8,MAX(0,INT(D56/ReadMe!$C$9)))</x:f>
        <x:v>0</x:v>
      </x:c>
      <x:c r="Q56" t="n">
        <x:f>MIN(ReadMe!$C$8,MAX(0,INT(E56/ReadMe!$C$9)))</x:f>
        <x:v>0</x:v>
      </x:c>
      <x:c r="R56" t="n">
        <x:f>MIN(ReadMe!$C$8,MAX(0,INT(F56/ReadMe!$C$9)))</x:f>
        <x:v>0</x:v>
      </x:c>
      <x:c r="S56" t="n">
        <x:f>MIN(ReadMe!$C$8,MAX(0,INT(G56/ReadMe!$C$9)))</x:f>
        <x:v>0</x:v>
      </x:c>
      <x:c r="T56" t="n">
        <x:f>MIN(ReadMe!$C$8,MAX(0,INT(H56/ReadMe!$C$9)))</x:f>
        <x:v>0</x:v>
      </x:c>
    </x:row>
    <x:row r="57">
      <x:c r="A57" t="n">
        <x:v>51</x:v>
      </x:c>
      <x:c r="B57" s="97" t="n">
        <x:f>A57*ReadMe!$C$12</x:f>
        <x:v>12.75</x:v>
      </x:c>
      <x:c r="C57" s="97" t="n">
        <x:f>MIN(ReadMe!$C$10,C56+I57)</x:f>
        <x:v>110.65177716522717</x:v>
      </x:c>
      <x:c r="D57" s="97" t="n">
        <x:f>MIN(ReadMe!$C$10,D56+J57)</x:f>
        <x:v>100.21154397897301</x:v>
      </x:c>
      <x:c r="E57" s="97" t="n">
        <x:f>MIN(ReadMe!$C$10,E56+K57)</x:f>
        <x:v>84.59146011420631</x:v>
      </x:c>
      <x:c r="F57" s="97" t="n">
        <x:f>MIN(ReadMe!$C$10,F56+L57)</x:f>
        <x:v>95.92247263521128</x:v>
      </x:c>
      <x:c r="G57" s="97" t="n">
        <x:f>MIN(ReadMe!$C$10,G56+M57)</x:f>
        <x:v>82.59465949119297</x:v>
      </x:c>
      <x:c r="H57" s="97" t="n">
        <x:f>MIN(ReadMe!$C$10,H56+N57)</x:f>
        <x:v>85.17460250729101</x:v>
      </x:c>
      <x:c r="I57" s="97" t="n">
        <x:f>IF(OR($A57&lt;=Drivers!$H$6,C56&gt;=ReadMe!$C$10),0,MAX(ReadMe!$C$15,(Drivers!$E$6+Drivers!$F$6*SIN($A57*ReadMe!$C$14+Drivers!$G$6))*INDEX(TrackData!$G$6:$G$315,MOD(INT(C56),ReadMe!$C$9)+1)*IF(AND($A57&gt;=Drivers!$I$6,$A57&lt;Drivers!$I$6+Drivers!$J$6),Drivers!$K$6,1)*IF(AND($A57&gt;=Drivers!$L$6,$A57&lt;Drivers!$L$6+Drivers!$M$6),Drivers!$N$6,1)))</x:f>
        <x:v>1.6209113645582696</x:v>
      </x:c>
      <x:c r="J57" s="97" t="n">
        <x:f>IF(OR($A57&lt;=Drivers!$H$7,D56&gt;=ReadMe!$C$10),0,MAX(ReadMe!$C$15,(Drivers!$E$7+Drivers!$F$7*SIN($A57*ReadMe!$C$14+Drivers!$G$7))*INDEX(TrackData!$G$6:$G$315,MOD(INT(D56),ReadMe!$C$9)+1)*IF(AND($A57&gt;=Drivers!$I$7,$A57&lt;Drivers!$I$7+Drivers!$J$7),Drivers!$K$7,1)*IF(AND($A57&gt;=Drivers!$L$7,$A57&lt;Drivers!$L$7+Drivers!$M$7),Drivers!$N$7,1)))</x:f>
        <x:v>1.580422267012529</x:v>
      </x:c>
      <x:c r="K57" s="97" t="n">
        <x:f>IF(OR($A57&lt;=Drivers!$H$8,E56&gt;=ReadMe!$C$10),0,MAX(ReadMe!$C$15,(Drivers!$E$8+Drivers!$F$8*SIN($A57*ReadMe!$C$14+Drivers!$G$8))*INDEX(TrackData!$G$6:$G$315,MOD(INT(E56),ReadMe!$C$9)+1)*IF(AND($A57&gt;=Drivers!$I$8,$A57&lt;Drivers!$I$8+Drivers!$J$8),Drivers!$K$8,1)*IF(AND($A57&gt;=Drivers!$L$8,$A57&lt;Drivers!$L$8+Drivers!$M$8),Drivers!$N$8,1)))</x:f>
        <x:v>1.799508163357892</x:v>
      </x:c>
      <x:c r="L57" s="97" t="n">
        <x:f>IF(OR($A57&lt;=Drivers!$H$9,F56&gt;=ReadMe!$C$10),0,MAX(ReadMe!$C$15,(Drivers!$E$9+Drivers!$F$9*SIN($A57*ReadMe!$C$14+Drivers!$G$9))*INDEX(TrackData!$G$6:$G$315,MOD(INT(F56),ReadMe!$C$9)+1)*IF(AND($A57&gt;=Drivers!$I$9,$A57&lt;Drivers!$I$9+Drivers!$J$9),Drivers!$K$9,1)*IF(AND($A57&gt;=Drivers!$L$9,$A57&lt;Drivers!$L$9+Drivers!$M$9),Drivers!$N$9,1)))</x:f>
        <x:v>2.939219918251759</x:v>
      </x:c>
      <x:c r="M57" s="97" t="n">
        <x:f>IF(OR($A57&lt;=Drivers!$H$10,G56&gt;=ReadMe!$C$10),0,MAX(ReadMe!$C$15,(Drivers!$E$10+Drivers!$F$10*SIN($A57*ReadMe!$C$14+Drivers!$G$10))*INDEX(TrackData!$G$6:$G$315,MOD(INT(G56),ReadMe!$C$9)+1)*IF(AND($A57&gt;=Drivers!$I$10,$A57&lt;Drivers!$I$10+Drivers!$J$10),Drivers!$K$10,1)*IF(AND($A57&gt;=Drivers!$L$10,$A57&lt;Drivers!$L$10+Drivers!$M$10),Drivers!$N$10,1)))</x:f>
        <x:v>1.7661630673965707</x:v>
      </x:c>
      <x:c r="N57" s="97" t="n">
        <x:f>IF(OR($A57&lt;=Drivers!$H$11,H56&gt;=ReadMe!$C$10),0,MAX(ReadMe!$C$15,(Drivers!$E$11+Drivers!$F$11*SIN($A57*ReadMe!$C$14+Drivers!$G$11))*INDEX(TrackData!$G$6:$G$315,MOD(INT(H56),ReadMe!$C$9)+1)*IF(AND($A57&gt;=Drivers!$I$11,$A57&lt;Drivers!$I$11+Drivers!$J$11),Drivers!$K$11,1)*IF(AND($A57&gt;=Drivers!$L$11,$A57&lt;Drivers!$L$11+Drivers!$M$11),Drivers!$N$11,1)))</x:f>
        <x:v>1.6524717423922066</x:v>
      </x:c>
      <x:c r="O57" t="n">
        <x:f>MIN(ReadMe!$C$8,MAX(0,INT(C57/ReadMe!$C$9)))</x:f>
        <x:v>0</x:v>
      </x:c>
      <x:c r="P57" t="n">
        <x:f>MIN(ReadMe!$C$8,MAX(0,INT(D57/ReadMe!$C$9)))</x:f>
        <x:v>0</x:v>
      </x:c>
      <x:c r="Q57" t="n">
        <x:f>MIN(ReadMe!$C$8,MAX(0,INT(E57/ReadMe!$C$9)))</x:f>
        <x:v>0</x:v>
      </x:c>
      <x:c r="R57" t="n">
        <x:f>MIN(ReadMe!$C$8,MAX(0,INT(F57/ReadMe!$C$9)))</x:f>
        <x:v>0</x:v>
      </x:c>
      <x:c r="S57" t="n">
        <x:f>MIN(ReadMe!$C$8,MAX(0,INT(G57/ReadMe!$C$9)))</x:f>
        <x:v>0</x:v>
      </x:c>
      <x:c r="T57" t="n">
        <x:f>MIN(ReadMe!$C$8,MAX(0,INT(H57/ReadMe!$C$9)))</x:f>
        <x:v>0</x:v>
      </x:c>
    </x:row>
    <x:row r="58">
      <x:c r="A58" t="n">
        <x:v>52</x:v>
      </x:c>
      <x:c r="B58" s="97" t="n">
        <x:f>A58*ReadMe!$C$12</x:f>
        <x:v>13</x:v>
      </x:c>
      <x:c r="C58" s="97" t="n">
        <x:f>MIN(ReadMe!$C$10,C57+I58)</x:f>
        <x:v>112.26734755762412</x:v>
      </x:c>
      <x:c r="D58" s="97" t="n">
        <x:f>MIN(ReadMe!$C$10,D57+J58)</x:f>
        <x:v>101.80330984539933</x:v>
      </x:c>
      <x:c r="E58" s="97" t="n">
        <x:f>MIN(ReadMe!$C$10,E57+K58)</x:f>
        <x:v>86.40835137987035</x:v>
      </x:c>
      <x:c r="F58" s="97" t="n">
        <x:f>MIN(ReadMe!$C$10,F57+L58)</x:f>
        <x:v>97.86071174740339</x:v>
      </x:c>
      <x:c r="G58" s="97" t="n">
        <x:f>MIN(ReadMe!$C$10,G57+M58)</x:f>
        <x:v>84.34384773942153</x:v>
      </x:c>
      <x:c r="H58" s="97" t="n">
        <x:f>MIN(ReadMe!$C$10,H57+N58)</x:f>
        <x:v>86.81399941337315</x:v>
      </x:c>
      <x:c r="I58" s="97" t="n">
        <x:f>IF(OR($A58&lt;=Drivers!$H$6,C57&gt;=ReadMe!$C$10),0,MAX(ReadMe!$C$15,(Drivers!$E$6+Drivers!$F$6*SIN($A58*ReadMe!$C$14+Drivers!$G$6))*INDEX(TrackData!$G$6:$G$315,MOD(INT(C57),ReadMe!$C$9)+1)*IF(AND($A58&gt;=Drivers!$I$6,$A58&lt;Drivers!$I$6+Drivers!$J$6),Drivers!$K$6,1)*IF(AND($A58&gt;=Drivers!$L$6,$A58&lt;Drivers!$L$6+Drivers!$M$6),Drivers!$N$6,1)))</x:f>
        <x:v>1.6155703923969467</x:v>
      </x:c>
      <x:c r="J58" s="97" t="n">
        <x:f>IF(OR($A58&lt;=Drivers!$H$7,D57&gt;=ReadMe!$C$10),0,MAX(ReadMe!$C$15,(Drivers!$E$7+Drivers!$F$7*SIN($A58*ReadMe!$C$14+Drivers!$G$7))*INDEX(TrackData!$G$6:$G$315,MOD(INT(D57),ReadMe!$C$9)+1)*IF(AND($A58&gt;=Drivers!$I$7,$A58&lt;Drivers!$I$7+Drivers!$J$7),Drivers!$K$7,1)*IF(AND($A58&gt;=Drivers!$L$7,$A58&lt;Drivers!$L$7+Drivers!$M$7),Drivers!$N$7,1)))</x:f>
        <x:v>1.591765866426316</x:v>
      </x:c>
      <x:c r="K58" s="97" t="n">
        <x:f>IF(OR($A58&lt;=Drivers!$H$8,E57&gt;=ReadMe!$C$10),0,MAX(ReadMe!$C$15,(Drivers!$E$8+Drivers!$F$8*SIN($A58*ReadMe!$C$14+Drivers!$G$8))*INDEX(TrackData!$G$6:$G$315,MOD(INT(E57),ReadMe!$C$9)+1)*IF(AND($A58&gt;=Drivers!$I$8,$A58&lt;Drivers!$I$8+Drivers!$J$8),Drivers!$K$8,1)*IF(AND($A58&gt;=Drivers!$L$8,$A58&lt;Drivers!$L$8+Drivers!$M$8),Drivers!$N$8,1)))</x:f>
        <x:v>1.816891265664044</x:v>
      </x:c>
      <x:c r="L58" s="97" t="n">
        <x:f>IF(OR($A58&lt;=Drivers!$H$9,F57&gt;=ReadMe!$C$10),0,MAX(ReadMe!$C$15,(Drivers!$E$9+Drivers!$F$9*SIN($A58*ReadMe!$C$14+Drivers!$G$9))*INDEX(TrackData!$G$6:$G$315,MOD(INT(F57),ReadMe!$C$9)+1)*IF(AND($A58&gt;=Drivers!$I$9,$A58&lt;Drivers!$I$9+Drivers!$J$9),Drivers!$K$9,1)*IF(AND($A58&gt;=Drivers!$L$9,$A58&lt;Drivers!$L$9+Drivers!$M$9),Drivers!$N$9,1)))</x:f>
        <x:v>1.93823911219211</x:v>
      </x:c>
      <x:c r="M58" s="97" t="n">
        <x:f>IF(OR($A58&lt;=Drivers!$H$10,G57&gt;=ReadMe!$C$10),0,MAX(ReadMe!$C$15,(Drivers!$E$10+Drivers!$F$10*SIN($A58*ReadMe!$C$14+Drivers!$G$10))*INDEX(TrackData!$G$6:$G$315,MOD(INT(G57),ReadMe!$C$9)+1)*IF(AND($A58&gt;=Drivers!$I$10,$A58&lt;Drivers!$I$10+Drivers!$J$10),Drivers!$K$10,1)*IF(AND($A58&gt;=Drivers!$L$10,$A58&lt;Drivers!$L$10+Drivers!$M$10),Drivers!$N$10,1)))</x:f>
        <x:v>1.7491882482285692</x:v>
      </x:c>
      <x:c r="N58" s="97" t="n">
        <x:f>IF(OR($A58&lt;=Drivers!$H$11,H57&gt;=ReadMe!$C$10),0,MAX(ReadMe!$C$15,(Drivers!$E$11+Drivers!$F$11*SIN($A58*ReadMe!$C$14+Drivers!$G$11))*INDEX(TrackData!$G$6:$G$315,MOD(INT(H57),ReadMe!$C$9)+1)*IF(AND($A58&gt;=Drivers!$I$11,$A58&lt;Drivers!$I$11+Drivers!$J$11),Drivers!$K$11,1)*IF(AND($A58&gt;=Drivers!$L$11,$A58&lt;Drivers!$L$11+Drivers!$M$11),Drivers!$N$11,1)))</x:f>
        <x:v>1.6393969060821354</x:v>
      </x:c>
      <x:c r="O58" t="n">
        <x:f>MIN(ReadMe!$C$8,MAX(0,INT(C58/ReadMe!$C$9)))</x:f>
        <x:v>0</x:v>
      </x:c>
      <x:c r="P58" t="n">
        <x:f>MIN(ReadMe!$C$8,MAX(0,INT(D58/ReadMe!$C$9)))</x:f>
        <x:v>0</x:v>
      </x:c>
      <x:c r="Q58" t="n">
        <x:f>MIN(ReadMe!$C$8,MAX(0,INT(E58/ReadMe!$C$9)))</x:f>
        <x:v>0</x:v>
      </x:c>
      <x:c r="R58" t="n">
        <x:f>MIN(ReadMe!$C$8,MAX(0,INT(F58/ReadMe!$C$9)))</x:f>
        <x:v>0</x:v>
      </x:c>
      <x:c r="S58" t="n">
        <x:f>MIN(ReadMe!$C$8,MAX(0,INT(G58/ReadMe!$C$9)))</x:f>
        <x:v>0</x:v>
      </x:c>
      <x:c r="T58" t="n">
        <x:f>MIN(ReadMe!$C$8,MAX(0,INT(H58/ReadMe!$C$9)))</x:f>
        <x:v>0</x:v>
      </x:c>
    </x:row>
    <x:row r="59">
      <x:c r="A59" t="n">
        <x:v>53</x:v>
      </x:c>
      <x:c r="B59" s="97" t="n">
        <x:f>A59*ReadMe!$C$12</x:f>
        <x:v>13.25</x:v>
      </x:c>
      <x:c r="C59" s="97" t="n">
        <x:f>MIN(ReadMe!$C$10,C58+I59)</x:f>
        <x:v>113.87854108815617</x:v>
      </x:c>
      <x:c r="D59" s="97" t="n">
        <x:f>MIN(ReadMe!$C$10,D58+J59)</x:f>
        <x:v>103.40736555157764</x:v>
      </x:c>
      <x:c r="E59" s="97" t="n">
        <x:f>MIN(ReadMe!$C$10,E58+K59)</x:f>
        <x:v>89.18629592994385</x:v>
      </x:c>
      <x:c r="F59" s="97" t="n">
        <x:f>MIN(ReadMe!$C$10,F58+L59)</x:f>
        <x:v>99.79618367095559</x:v>
      </x:c>
      <x:c r="G59" s="97" t="n">
        <x:f>MIN(ReadMe!$C$10,G58+M59)</x:f>
        <x:v>86.07560545934521</x:v>
      </x:c>
      <x:c r="H59" s="97" t="n">
        <x:f>MIN(ReadMe!$C$10,H58+N59)</x:f>
        <x:v>89.27919827824705</x:v>
      </x:c>
      <x:c r="I59" s="97" t="n">
        <x:f>IF(OR($A59&lt;=Drivers!$H$6,C58&gt;=ReadMe!$C$10),0,MAX(ReadMe!$C$15,(Drivers!$E$6+Drivers!$F$6*SIN($A59*ReadMe!$C$14+Drivers!$G$6))*INDEX(TrackData!$G$6:$G$315,MOD(INT(C58),ReadMe!$C$9)+1)*IF(AND($A59&gt;=Drivers!$I$6,$A59&lt;Drivers!$I$6+Drivers!$J$6),Drivers!$K$6,1)*IF(AND($A59&gt;=Drivers!$L$6,$A59&lt;Drivers!$L$6+Drivers!$M$6),Drivers!$N$6,1)))</x:f>
        <x:v>1.6111935305320502</x:v>
      </x:c>
      <x:c r="J59" s="97" t="n">
        <x:f>IF(OR($A59&lt;=Drivers!$H$7,D58&gt;=ReadMe!$C$10),0,MAX(ReadMe!$C$15,(Drivers!$E$7+Drivers!$F$7*SIN($A59*ReadMe!$C$14+Drivers!$G$7))*INDEX(TrackData!$G$6:$G$315,MOD(INT(D58),ReadMe!$C$9)+1)*IF(AND($A59&gt;=Drivers!$I$7,$A59&lt;Drivers!$I$7+Drivers!$J$7),Drivers!$K$7,1)*IF(AND($A59&gt;=Drivers!$L$7,$A59&lt;Drivers!$L$7+Drivers!$M$7),Drivers!$N$7,1)))</x:f>
        <x:v>1.6040557061783212</x:v>
      </x:c>
      <x:c r="K59" s="97" t="n">
        <x:f>IF(OR($A59&lt;=Drivers!$H$8,E58&gt;=ReadMe!$C$10),0,MAX(ReadMe!$C$15,(Drivers!$E$8+Drivers!$F$8*SIN($A59*ReadMe!$C$14+Drivers!$G$8))*INDEX(TrackData!$G$6:$G$315,MOD(INT(E58),ReadMe!$C$9)+1)*IF(AND($A59&gt;=Drivers!$I$8,$A59&lt;Drivers!$I$8+Drivers!$J$8),Drivers!$K$8,1)*IF(AND($A59&gt;=Drivers!$L$8,$A59&lt;Drivers!$L$8+Drivers!$M$8),Drivers!$N$8,1)))</x:f>
        <x:v>2.777944550073501</x:v>
      </x:c>
      <x:c r="L59" s="97" t="n">
        <x:f>IF(OR($A59&lt;=Drivers!$H$9,F58&gt;=ReadMe!$C$10),0,MAX(ReadMe!$C$15,(Drivers!$E$9+Drivers!$F$9*SIN($A59*ReadMe!$C$14+Drivers!$G$9))*INDEX(TrackData!$G$6:$G$315,MOD(INT(F58),ReadMe!$C$9)+1)*IF(AND($A59&gt;=Drivers!$I$9,$A59&lt;Drivers!$I$9+Drivers!$J$9),Drivers!$K$9,1)*IF(AND($A59&gt;=Drivers!$L$9,$A59&lt;Drivers!$L$9+Drivers!$M$9),Drivers!$N$9,1)))</x:f>
        <x:v>1.9354719235522053</x:v>
      </x:c>
      <x:c r="M59" s="97" t="n">
        <x:f>IF(OR($A59&lt;=Drivers!$H$10,G58&gt;=ReadMe!$C$10),0,MAX(ReadMe!$C$15,(Drivers!$E$10+Drivers!$F$10*SIN($A59*ReadMe!$C$14+Drivers!$G$10))*INDEX(TrackData!$G$6:$G$315,MOD(INT(G58),ReadMe!$C$9)+1)*IF(AND($A59&gt;=Drivers!$I$10,$A59&lt;Drivers!$I$10+Drivers!$J$10),Drivers!$K$10,1)*IF(AND($A59&gt;=Drivers!$L$10,$A59&lt;Drivers!$L$10+Drivers!$M$10),Drivers!$N$10,1)))</x:f>
        <x:v>1.731757719923679</x:v>
      </x:c>
      <x:c r="N59" s="97" t="n">
        <x:f>IF(OR($A59&lt;=Drivers!$H$11,H58&gt;=ReadMe!$C$10),0,MAX(ReadMe!$C$15,(Drivers!$E$11+Drivers!$F$11*SIN($A59*ReadMe!$C$14+Drivers!$G$11))*INDEX(TrackData!$G$6:$G$315,MOD(INT(H58),ReadMe!$C$9)+1)*IF(AND($A59&gt;=Drivers!$I$11,$A59&lt;Drivers!$I$11+Drivers!$J$11),Drivers!$K$11,1)*IF(AND($A59&gt;=Drivers!$L$11,$A59&lt;Drivers!$L$11+Drivers!$M$11),Drivers!$N$11,1)))</x:f>
        <x:v>2.4651988648738974</x:v>
      </x:c>
      <x:c r="O59" t="n">
        <x:f>MIN(ReadMe!$C$8,MAX(0,INT(C59/ReadMe!$C$9)))</x:f>
        <x:v>0</x:v>
      </x:c>
      <x:c r="P59" t="n">
        <x:f>MIN(ReadMe!$C$8,MAX(0,INT(D59/ReadMe!$C$9)))</x:f>
        <x:v>0</x:v>
      </x:c>
      <x:c r="Q59" t="n">
        <x:f>MIN(ReadMe!$C$8,MAX(0,INT(E59/ReadMe!$C$9)))</x:f>
        <x:v>0</x:v>
      </x:c>
      <x:c r="R59" t="n">
        <x:f>MIN(ReadMe!$C$8,MAX(0,INT(F59/ReadMe!$C$9)))</x:f>
        <x:v>0</x:v>
      </x:c>
      <x:c r="S59" t="n">
        <x:f>MIN(ReadMe!$C$8,MAX(0,INT(G59/ReadMe!$C$9)))</x:f>
        <x:v>0</x:v>
      </x:c>
      <x:c r="T59" t="n">
        <x:f>MIN(ReadMe!$C$8,MAX(0,INT(H59/ReadMe!$C$9)))</x:f>
        <x:v>0</x:v>
      </x:c>
    </x:row>
    <x:row r="60">
      <x:c r="A60" t="n">
        <x:v>54</x:v>
      </x:c>
      <x:c r="B60" s="97" t="n">
        <x:f>A60*ReadMe!$C$12</x:f>
        <x:v>13.5</x:v>
      </x:c>
      <x:c r="C60" s="97" t="n">
        <x:f>MIN(ReadMe!$C$10,C59+I60)</x:f>
        <x:v>115.48635200201524</x:v>
      </x:c>
      <x:c r="D60" s="97" t="n">
        <x:f>MIN(ReadMe!$C$10,D59+J60)</x:f>
        <x:v>105.02457272173358</x:v>
      </x:c>
      <x:c r="E60" s="97" t="n">
        <x:f>MIN(ReadMe!$C$10,E59+K60)</x:f>
        <x:v>91.98788776825174</x:v>
      </x:c>
      <x:c r="F60" s="97" t="n">
        <x:f>MIN(ReadMe!$C$10,F59+L60)</x:f>
        <x:v>101.72778630330325</x:v>
      </x:c>
      <x:c r="G60" s="97" t="n">
        <x:f>MIN(ReadMe!$C$10,G59+M60)</x:f>
        <x:v>88.67256226612085</x:v>
      </x:c>
      <x:c r="H60" s="97" t="n">
        <x:f>MIN(ReadMe!$C$10,H59+N60)</x:f>
        <x:v>91.72686481567438</x:v>
      </x:c>
      <x:c r="I60" s="97" t="n">
        <x:f>IF(OR($A60&lt;=Drivers!$H$6,C59&gt;=ReadMe!$C$10),0,MAX(ReadMe!$C$15,(Drivers!$E$6+Drivers!$F$6*SIN($A60*ReadMe!$C$14+Drivers!$G$6))*INDEX(TrackData!$G$6:$G$315,MOD(INT(C59),ReadMe!$C$9)+1)*IF(AND($A60&gt;=Drivers!$I$6,$A60&lt;Drivers!$I$6+Drivers!$J$6),Drivers!$K$6,1)*IF(AND($A60&gt;=Drivers!$L$6,$A60&lt;Drivers!$L$6+Drivers!$M$6),Drivers!$N$6,1)))</x:f>
        <x:v>1.607810913859066</x:v>
      </x:c>
      <x:c r="J60" s="97" t="n">
        <x:f>IF(OR($A60&lt;=Drivers!$H$7,D59&gt;=ReadMe!$C$10),0,MAX(ReadMe!$C$15,(Drivers!$E$7+Drivers!$F$7*SIN($A60*ReadMe!$C$14+Drivers!$G$7))*INDEX(TrackData!$G$6:$G$315,MOD(INT(D59),ReadMe!$C$9)+1)*IF(AND($A60&gt;=Drivers!$I$7,$A60&lt;Drivers!$I$7+Drivers!$J$7),Drivers!$K$7,1)*IF(AND($A60&gt;=Drivers!$L$7,$A60&lt;Drivers!$L$7+Drivers!$M$7),Drivers!$N$7,1)))</x:f>
        <x:v>1.6172071701559296</x:v>
      </x:c>
      <x:c r="K60" s="97" t="n">
        <x:f>IF(OR($A60&lt;=Drivers!$H$8,E59&gt;=ReadMe!$C$10),0,MAX(ReadMe!$C$15,(Drivers!$E$8+Drivers!$F$8*SIN($A60*ReadMe!$C$14+Drivers!$G$8))*INDEX(TrackData!$G$6:$G$315,MOD(INT(E59),ReadMe!$C$9)+1)*IF(AND($A60&gt;=Drivers!$I$8,$A60&lt;Drivers!$I$8+Drivers!$J$8),Drivers!$K$8,1)*IF(AND($A60&gt;=Drivers!$L$8,$A60&lt;Drivers!$L$8+Drivers!$M$8),Drivers!$N$8,1)))</x:f>
        <x:v>2.8015918383078917</x:v>
      </x:c>
      <x:c r="L60" s="97" t="n">
        <x:f>IF(OR($A60&lt;=Drivers!$H$9,F59&gt;=ReadMe!$C$10),0,MAX(ReadMe!$C$15,(Drivers!$E$9+Drivers!$F$9*SIN($A60*ReadMe!$C$14+Drivers!$G$9))*INDEX(TrackData!$G$6:$G$315,MOD(INT(F59),ReadMe!$C$9)+1)*IF(AND($A60&gt;=Drivers!$I$9,$A60&lt;Drivers!$I$9+Drivers!$J$9),Drivers!$K$9,1)*IF(AND($A60&gt;=Drivers!$L$9,$A60&lt;Drivers!$L$9+Drivers!$M$9),Drivers!$N$9,1)))</x:f>
        <x:v>1.9316026323476563</x:v>
      </x:c>
      <x:c r="M60" s="97" t="n">
        <x:f>IF(OR($A60&lt;=Drivers!$H$10,G59&gt;=ReadMe!$C$10),0,MAX(ReadMe!$C$15,(Drivers!$E$10+Drivers!$F$10*SIN($A60*ReadMe!$C$14+Drivers!$G$10))*INDEX(TrackData!$G$6:$G$315,MOD(INT(G59),ReadMe!$C$9)+1)*IF(AND($A60&gt;=Drivers!$I$10,$A60&lt;Drivers!$I$10+Drivers!$J$10),Drivers!$K$10,1)*IF(AND($A60&gt;=Drivers!$L$10,$A60&lt;Drivers!$L$10+Drivers!$M$10),Drivers!$N$10,1)))</x:f>
        <x:v>2.5969568067756366</x:v>
      </x:c>
      <x:c r="N60" s="97" t="n">
        <x:f>IF(OR($A60&lt;=Drivers!$H$11,H59&gt;=ReadMe!$C$10),0,MAX(ReadMe!$C$15,(Drivers!$E$11+Drivers!$F$11*SIN($A60*ReadMe!$C$14+Drivers!$G$11))*INDEX(TrackData!$G$6:$G$315,MOD(INT(H59),ReadMe!$C$9)+1)*IF(AND($A60&gt;=Drivers!$I$11,$A60&lt;Drivers!$I$11+Drivers!$J$11),Drivers!$K$11,1)*IF(AND($A60&gt;=Drivers!$L$11,$A60&lt;Drivers!$L$11+Drivers!$M$11),Drivers!$N$11,1)))</x:f>
        <x:v>2.4476665374273225</x:v>
      </x:c>
      <x:c r="O60" t="n">
        <x:f>MIN(ReadMe!$C$8,MAX(0,INT(C60/ReadMe!$C$9)))</x:f>
        <x:v>0</x:v>
      </x:c>
      <x:c r="P60" t="n">
        <x:f>MIN(ReadMe!$C$8,MAX(0,INT(D60/ReadMe!$C$9)))</x:f>
        <x:v>0</x:v>
      </x:c>
      <x:c r="Q60" t="n">
        <x:f>MIN(ReadMe!$C$8,MAX(0,INT(E60/ReadMe!$C$9)))</x:f>
        <x:v>0</x:v>
      </x:c>
      <x:c r="R60" t="n">
        <x:f>MIN(ReadMe!$C$8,MAX(0,INT(F60/ReadMe!$C$9)))</x:f>
        <x:v>0</x:v>
      </x:c>
      <x:c r="S60" t="n">
        <x:f>MIN(ReadMe!$C$8,MAX(0,INT(G60/ReadMe!$C$9)))</x:f>
        <x:v>0</x:v>
      </x:c>
      <x:c r="T60" t="n">
        <x:f>MIN(ReadMe!$C$8,MAX(0,INT(H60/ReadMe!$C$9)))</x:f>
        <x:v>0</x:v>
      </x:c>
    </x:row>
    <x:row r="61">
      <x:c r="A61" t="n">
        <x:v>55</x:v>
      </x:c>
      <x:c r="B61" s="97" t="n">
        <x:f>A61*ReadMe!$C$12</x:f>
        <x:v>13.75</x:v>
      </x:c>
      <x:c r="C61" s="97" t="n">
        <x:f>MIN(ReadMe!$C$10,C60+I61)</x:f>
        <x:v>117.63764941669363</x:v>
      </x:c>
      <x:c r="D61" s="97" t="n">
        <x:f>MIN(ReadMe!$C$10,D60+J61)</x:f>
        <x:v>106.65570243165763</x:v>
      </x:c>
      <x:c r="E61" s="97" t="n">
        <x:f>MIN(ReadMe!$C$10,E60+K61)</x:f>
        <x:v>94.81153237432294</x:v>
      </x:c>
      <x:c r="F61" s="97" t="n">
        <x:f>MIN(ReadMe!$C$10,F60+L61)</x:f>
        <x:v>103.65444418212982</x:v>
      </x:c>
      <x:c r="G61" s="97" t="n">
        <x:f>MIN(ReadMe!$C$10,G60+M61)</x:f>
        <x:v>91.24227724667752</x:v>
      </x:c>
      <x:c r="H61" s="97" t="n">
        <x:f>MIN(ReadMe!$C$10,H60+N61)</x:f>
        <x:v>94.15832325040151</x:v>
      </x:c>
      <x:c r="I61" s="97" t="n">
        <x:f>IF(OR($A61&lt;=Drivers!$H$6,C60&gt;=ReadMe!$C$10),0,MAX(ReadMe!$C$15,(Drivers!$E$6+Drivers!$F$6*SIN($A61*ReadMe!$C$14+Drivers!$G$6))*INDEX(TrackData!$G$6:$G$315,MOD(INT(C60),ReadMe!$C$9)+1)*IF(AND($A61&gt;=Drivers!$I$6,$A61&lt;Drivers!$I$6+Drivers!$J$6),Drivers!$K$6,1)*IF(AND($A61&gt;=Drivers!$L$6,$A61&lt;Drivers!$L$6+Drivers!$M$6),Drivers!$N$6,1)))</x:f>
        <x:v>2.1512974146783965</x:v>
      </x:c>
      <x:c r="J61" s="97" t="n">
        <x:f>IF(OR($A61&lt;=Drivers!$H$7,D60&gt;=ReadMe!$C$10),0,MAX(ReadMe!$C$15,(Drivers!$E$7+Drivers!$F$7*SIN($A61*ReadMe!$C$14+Drivers!$G$7))*INDEX(TrackData!$G$6:$G$315,MOD(INT(D60),ReadMe!$C$9)+1)*IF(AND($A61&gt;=Drivers!$I$7,$A61&lt;Drivers!$I$7+Drivers!$J$7),Drivers!$K$7,1)*IF(AND($A61&gt;=Drivers!$L$7,$A61&lt;Drivers!$L$7+Drivers!$M$7),Drivers!$N$7,1)))</x:f>
        <x:v>1.6311297099240571</x:v>
      </x:c>
      <x:c r="K61" s="97" t="n">
        <x:f>IF(OR($A61&lt;=Drivers!$H$8,E60&gt;=ReadMe!$C$10),0,MAX(ReadMe!$C$15,(Drivers!$E$8+Drivers!$F$8*SIN($A61*ReadMe!$C$14+Drivers!$G$8))*INDEX(TrackData!$G$6:$G$315,MOD(INT(E60),ReadMe!$C$9)+1)*IF(AND($A61&gt;=Drivers!$I$8,$A61&lt;Drivers!$I$8+Drivers!$J$8),Drivers!$K$8,1)*IF(AND($A61&gt;=Drivers!$L$8,$A61&lt;Drivers!$L$8+Drivers!$M$8),Drivers!$N$8,1)))</x:f>
        <x:v>2.8236446060711975</x:v>
      </x:c>
      <x:c r="L61" s="97" t="n">
        <x:f>IF(OR($A61&lt;=Drivers!$H$9,F60&gt;=ReadMe!$C$10),0,MAX(ReadMe!$C$15,(Drivers!$E$9+Drivers!$F$9*SIN($A61*ReadMe!$C$14+Drivers!$G$9))*INDEX(TrackData!$G$6:$G$315,MOD(INT(F60),ReadMe!$C$9)+1)*IF(AND($A61&gt;=Drivers!$I$9,$A61&lt;Drivers!$I$9+Drivers!$J$9),Drivers!$K$9,1)*IF(AND($A61&gt;=Drivers!$L$9,$A61&lt;Drivers!$L$9+Drivers!$M$9),Drivers!$N$9,1)))</x:f>
        <x:v>1.9266578788265791</x:v>
      </x:c>
      <x:c r="M61" s="97" t="n">
        <x:f>IF(OR($A61&lt;=Drivers!$H$10,G60&gt;=ReadMe!$C$10),0,MAX(ReadMe!$C$15,(Drivers!$E$10+Drivers!$F$10*SIN($A61*ReadMe!$C$14+Drivers!$G$10))*INDEX(TrackData!$G$6:$G$315,MOD(INT(G60),ReadMe!$C$9)+1)*IF(AND($A61&gt;=Drivers!$I$10,$A61&lt;Drivers!$I$10+Drivers!$J$10),Drivers!$K$10,1)*IF(AND($A61&gt;=Drivers!$L$10,$A61&lt;Drivers!$L$10+Drivers!$M$10),Drivers!$N$10,1)))</x:f>
        <x:v>2.569714980556662</x:v>
      </x:c>
      <x:c r="N61" s="97" t="n">
        <x:f>IF(OR($A61&lt;=Drivers!$H$11,H60&gt;=ReadMe!$C$10),0,MAX(ReadMe!$C$15,(Drivers!$E$11+Drivers!$F$11*SIN($A61*ReadMe!$C$14+Drivers!$G$11))*INDEX(TrackData!$G$6:$G$315,MOD(INT(H60),ReadMe!$C$9)+1)*IF(AND($A61&gt;=Drivers!$I$11,$A61&lt;Drivers!$I$11+Drivers!$J$11),Drivers!$K$11,1)*IF(AND($A61&gt;=Drivers!$L$11,$A61&lt;Drivers!$L$11+Drivers!$M$11),Drivers!$N$11,1)))</x:f>
        <x:v>2.4314584347271264</x:v>
      </x:c>
      <x:c r="O61" t="n">
        <x:f>MIN(ReadMe!$C$8,MAX(0,INT(C61/ReadMe!$C$9)))</x:f>
        <x:v>0</x:v>
      </x:c>
      <x:c r="P61" t="n">
        <x:f>MIN(ReadMe!$C$8,MAX(0,INT(D61/ReadMe!$C$9)))</x:f>
        <x:v>0</x:v>
      </x:c>
      <x:c r="Q61" t="n">
        <x:f>MIN(ReadMe!$C$8,MAX(0,INT(E61/ReadMe!$C$9)))</x:f>
        <x:v>0</x:v>
      </x:c>
      <x:c r="R61" t="n">
        <x:f>MIN(ReadMe!$C$8,MAX(0,INT(F61/ReadMe!$C$9)))</x:f>
        <x:v>0</x:v>
      </x:c>
      <x:c r="S61" t="n">
        <x:f>MIN(ReadMe!$C$8,MAX(0,INT(G61/ReadMe!$C$9)))</x:f>
        <x:v>0</x:v>
      </x:c>
      <x:c r="T61" t="n">
        <x:f>MIN(ReadMe!$C$8,MAX(0,INT(H61/ReadMe!$C$9)))</x:f>
        <x:v>0</x:v>
      </x:c>
    </x:row>
    <x:row r="62">
      <x:c r="A62" t="n">
        <x:v>56</x:v>
      </x:c>
      <x:c r="B62" s="97" t="n">
        <x:f>A62*ReadMe!$C$12</x:f>
        <x:v>14</x:v>
      </x:c>
      <x:c r="C62" s="97" t="n">
        <x:f>MIN(ReadMe!$C$10,C61+I62)</x:f>
        <x:v>119.78716293808438</x:v>
      </x:c>
      <x:c r="D62" s="97" t="n">
        <x:f>MIN(ReadMe!$C$10,D61+J62)</x:f>
        <x:v>109.1492288985596</x:v>
      </x:c>
      <x:c r="E62" s="97" t="n">
        <x:f>MIN(ReadMe!$C$10,E61+K62)</x:f>
        <x:v>97.65548339336482</x:v>
      </x:c>
      <x:c r="F62" s="97" t="n">
        <x:f>MIN(ReadMe!$C$10,F61+L62)</x:f>
        <x:v>105.57511588997448</x:v>
      </x:c>
      <x:c r="G62" s="97" t="n">
        <x:f>MIN(ReadMe!$C$10,G61+M62)</x:f>
        <x:v>93.78461466246624</x:v>
      </x:c>
      <x:c r="H62" s="97" t="n">
        <x:f>MIN(ReadMe!$C$10,H61+N62)</x:f>
        <x:v>96.57500940070825</x:v>
      </x:c>
      <x:c r="I62" s="97" t="n">
        <x:f>IF(OR($A62&lt;=Drivers!$H$6,C61&gt;=ReadMe!$C$10),0,MAX(ReadMe!$C$15,(Drivers!$E$6+Drivers!$F$6*SIN($A62*ReadMe!$C$14+Drivers!$G$6))*INDEX(TrackData!$G$6:$G$315,MOD(INT(C61),ReadMe!$C$9)+1)*IF(AND($A62&gt;=Drivers!$I$6,$A62&lt;Drivers!$I$6+Drivers!$J$6),Drivers!$K$6,1)*IF(AND($A62&gt;=Drivers!$L$6,$A62&lt;Drivers!$L$6+Drivers!$M$6),Drivers!$N$6,1)))</x:f>
        <x:v>2.1495135213907397</x:v>
      </x:c>
      <x:c r="J62" s="97" t="n">
        <x:f>IF(OR($A62&lt;=Drivers!$H$7,D61&gt;=ReadMe!$C$10),0,MAX(ReadMe!$C$15,(Drivers!$E$7+Drivers!$F$7*SIN($A62*ReadMe!$C$14+Drivers!$G$7))*INDEX(TrackData!$G$6:$G$315,MOD(INT(D61),ReadMe!$C$9)+1)*IF(AND($A62&gt;=Drivers!$I$7,$A62&lt;Drivers!$I$7+Drivers!$J$7),Drivers!$K$7,1)*IF(AND($A62&gt;=Drivers!$L$7,$A62&lt;Drivers!$L$7+Drivers!$M$7),Drivers!$N$7,1)))</x:f>
        <x:v>2.4935264669019634</x:v>
      </x:c>
      <x:c r="K62" s="97" t="n">
        <x:f>IF(OR($A62&lt;=Drivers!$H$8,E61&gt;=ReadMe!$C$10),0,MAX(ReadMe!$C$15,(Drivers!$E$8+Drivers!$F$8*SIN($A62*ReadMe!$C$14+Drivers!$G$8))*INDEX(TrackData!$G$6:$G$315,MOD(INT(E61),ReadMe!$C$9)+1)*IF(AND($A62&gt;=Drivers!$I$8,$A62&lt;Drivers!$I$8+Drivers!$J$8),Drivers!$K$8,1)*IF(AND($A62&gt;=Drivers!$L$8,$A62&lt;Drivers!$L$8+Drivers!$M$8),Drivers!$N$8,1)))</x:f>
        <x:v>2.843951019041883</x:v>
      </x:c>
      <x:c r="L62" s="97" t="n">
        <x:f>IF(OR($A62&lt;=Drivers!$H$9,F61&gt;=ReadMe!$C$10),0,MAX(ReadMe!$C$15,(Drivers!$E$9+Drivers!$F$9*SIN($A62*ReadMe!$C$14+Drivers!$G$9))*INDEX(TrackData!$G$6:$G$315,MOD(INT(F61),ReadMe!$C$9)+1)*IF(AND($A62&gt;=Drivers!$I$9,$A62&lt;Drivers!$I$9+Drivers!$J$9),Drivers!$K$9,1)*IF(AND($A62&gt;=Drivers!$L$9,$A62&lt;Drivers!$L$9+Drivers!$M$9),Drivers!$N$9,1)))</x:f>
        <x:v>1.9206717078446622</x:v>
      </x:c>
      <x:c r="M62" s="97" t="n">
        <x:f>IF(OR($A62&lt;=Drivers!$H$10,G61&gt;=ReadMe!$C$10),0,MAX(ReadMe!$C$15,(Drivers!$E$10+Drivers!$F$10*SIN($A62*ReadMe!$C$14+Drivers!$G$10))*INDEX(TrackData!$G$6:$G$315,MOD(INT(G61),ReadMe!$C$9)+1)*IF(AND($A62&gt;=Drivers!$I$10,$A62&lt;Drivers!$I$10+Drivers!$J$10),Drivers!$K$10,1)*IF(AND($A62&gt;=Drivers!$L$10,$A62&lt;Drivers!$L$10+Drivers!$M$10),Drivers!$N$10,1)))</x:f>
        <x:v>2.5423374157887193</x:v>
      </x:c>
      <x:c r="N62" s="97" t="n">
        <x:f>IF(OR($A62&lt;=Drivers!$H$11,H61&gt;=ReadMe!$C$10),0,MAX(ReadMe!$C$15,(Drivers!$E$11+Drivers!$F$11*SIN($A62*ReadMe!$C$14+Drivers!$G$11))*INDEX(TrackData!$G$6:$G$315,MOD(INT(H61),ReadMe!$C$9)+1)*IF(AND($A62&gt;=Drivers!$I$11,$A62&lt;Drivers!$I$11+Drivers!$J$11),Drivers!$K$11,1)*IF(AND($A62&gt;=Drivers!$L$11,$A62&lt;Drivers!$L$11+Drivers!$M$11),Drivers!$N$11,1)))</x:f>
        <x:v>2.41668615030675</x:v>
      </x:c>
      <x:c r="O62" t="n">
        <x:f>MIN(ReadMe!$C$8,MAX(0,INT(C62/ReadMe!$C$9)))</x:f>
        <x:v>0</x:v>
      </x:c>
      <x:c r="P62" t="n">
        <x:f>MIN(ReadMe!$C$8,MAX(0,INT(D62/ReadMe!$C$9)))</x:f>
        <x:v>0</x:v>
      </x:c>
      <x:c r="Q62" t="n">
        <x:f>MIN(ReadMe!$C$8,MAX(0,INT(E62/ReadMe!$C$9)))</x:f>
        <x:v>0</x:v>
      </x:c>
      <x:c r="R62" t="n">
        <x:f>MIN(ReadMe!$C$8,MAX(0,INT(F62/ReadMe!$C$9)))</x:f>
        <x:v>0</x:v>
      </x:c>
      <x:c r="S62" t="n">
        <x:f>MIN(ReadMe!$C$8,MAX(0,INT(G62/ReadMe!$C$9)))</x:f>
        <x:v>0</x:v>
      </x:c>
      <x:c r="T62" t="n">
        <x:f>MIN(ReadMe!$C$8,MAX(0,INT(H62/ReadMe!$C$9)))</x:f>
        <x:v>0</x:v>
      </x:c>
    </x:row>
    <x:row r="63">
      <x:c r="A63" t="n">
        <x:v>57</x:v>
      </x:c>
      <x:c r="B63" s="97" t="n">
        <x:f>A63*ReadMe!$C$12</x:f>
        <x:v>14.25</x:v>
      </x:c>
      <x:c r="C63" s="97" t="n">
        <x:f>MIN(ReadMe!$C$10,C62+I63)</x:f>
        <x:v>121.93629016497998</x:v>
      </x:c>
      <x:c r="D63" s="97" t="n">
        <x:f>MIN(ReadMe!$C$10,D62+J63)</x:f>
        <x:v>110.81012883717162</x:v>
      </x:c>
      <x:c r="E63" s="97" t="n">
        <x:f>MIN(ReadMe!$C$10,E62+K63)</x:f>
        <x:v>99.54464842934166</x:v>
      </x:c>
      <x:c r="F63" s="97" t="n">
        <x:f>MIN(ReadMe!$C$10,F62+L63)</x:f>
        <x:v>107.48880122443926</x:v>
      </x:c>
      <x:c r="G63" s="97" t="n">
        <x:f>MIN(ReadMe!$C$10,G62+M63)</x:f>
        <x:v>96.29962727073216</x:v>
      </x:c>
      <x:c r="H63" s="97" t="n">
        <x:f>MIN(ReadMe!$C$10,H62+N63)</x:f>
        <x:v>98.16128731944453</x:v>
      </x:c>
      <x:c r="I63" s="97" t="n">
        <x:f>IF(OR($A63&lt;=Drivers!$H$6,C62&gt;=ReadMe!$C$10),0,MAX(ReadMe!$C$15,(Drivers!$E$6+Drivers!$F$6*SIN($A63*ReadMe!$C$14+Drivers!$G$6))*INDEX(TrackData!$G$6:$G$315,MOD(INT(C62),ReadMe!$C$9)+1)*IF(AND($A63&gt;=Drivers!$I$6,$A63&lt;Drivers!$I$6+Drivers!$J$6),Drivers!$K$6,1)*IF(AND($A63&gt;=Drivers!$L$6,$A63&lt;Drivers!$L$6+Drivers!$M$6),Drivers!$N$6,1)))</x:f>
        <x:v>2.149127226895607</x:v>
      </x:c>
      <x:c r="J63" s="97" t="n">
        <x:f>IF(OR($A63&lt;=Drivers!$H$7,D62&gt;=ReadMe!$C$10),0,MAX(ReadMe!$C$15,(Drivers!$E$7+Drivers!$F$7*SIN($A63*ReadMe!$C$14+Drivers!$G$7))*INDEX(TrackData!$G$6:$G$315,MOD(INT(D62),ReadMe!$C$9)+1)*IF(AND($A63&gt;=Drivers!$I$7,$A63&lt;Drivers!$I$7+Drivers!$J$7),Drivers!$K$7,1)*IF(AND($A63&gt;=Drivers!$L$7,$A63&lt;Drivers!$L$7+Drivers!$M$7),Drivers!$N$7,1)))</x:f>
        <x:v>1.660899938612026</x:v>
      </x:c>
      <x:c r="K63" s="97" t="n">
        <x:f>IF(OR($A63&lt;=Drivers!$H$8,E62&gt;=ReadMe!$C$10),0,MAX(ReadMe!$C$15,(Drivers!$E$8+Drivers!$F$8*SIN($A63*ReadMe!$C$14+Drivers!$G$8))*INDEX(TrackData!$G$6:$G$315,MOD(INT(E62),ReadMe!$C$9)+1)*IF(AND($A63&gt;=Drivers!$I$8,$A63&lt;Drivers!$I$8+Drivers!$J$8),Drivers!$K$8,1)*IF(AND($A63&gt;=Drivers!$L$8,$A63&lt;Drivers!$L$8+Drivers!$M$8),Drivers!$N$8,1)))</x:f>
        <x:v>1.8891650359768402</x:v>
      </x:c>
      <x:c r="L63" s="97" t="n">
        <x:f>IF(OR($A63&lt;=Drivers!$H$9,F62&gt;=ReadMe!$C$10),0,MAX(ReadMe!$C$15,(Drivers!$E$9+Drivers!$F$9*SIN($A63*ReadMe!$C$14+Drivers!$G$9))*INDEX(TrackData!$G$6:$G$315,MOD(INT(F62),ReadMe!$C$9)+1)*IF(AND($A63&gt;=Drivers!$I$9,$A63&lt;Drivers!$I$9+Drivers!$J$9),Drivers!$K$9,1)*IF(AND($A63&gt;=Drivers!$L$9,$A63&lt;Drivers!$L$9+Drivers!$M$9),Drivers!$N$9,1)))</x:f>
        <x:v>1.913685334464767</x:v>
      </x:c>
      <x:c r="M63" s="97" t="n">
        <x:f>IF(OR($A63&lt;=Drivers!$H$10,G62&gt;=ReadMe!$C$10),0,MAX(ReadMe!$C$15,(Drivers!$E$10+Drivers!$F$10*SIN($A63*ReadMe!$C$14+Drivers!$G$10))*INDEX(TrackData!$G$6:$G$315,MOD(INT(G62),ReadMe!$C$9)+1)*IF(AND($A63&gt;=Drivers!$I$10,$A63&lt;Drivers!$I$10+Drivers!$J$10),Drivers!$K$10,1)*IF(AND($A63&gt;=Drivers!$L$10,$A63&lt;Drivers!$L$10+Drivers!$M$10),Drivers!$N$10,1)))</x:f>
        <x:v>2.515012608265919</x:v>
      </x:c>
      <x:c r="N63" s="97" t="n">
        <x:f>IF(OR($A63&lt;=Drivers!$H$11,H62&gt;=ReadMe!$C$10),0,MAX(ReadMe!$C$15,(Drivers!$E$11+Drivers!$F$11*SIN($A63*ReadMe!$C$14+Drivers!$G$11))*INDEX(TrackData!$G$6:$G$315,MOD(INT(H62),ReadMe!$C$9)+1)*IF(AND($A63&gt;=Drivers!$I$11,$A63&lt;Drivers!$I$11+Drivers!$J$11),Drivers!$K$11,1)*IF(AND($A63&gt;=Drivers!$L$11,$A63&lt;Drivers!$L$11+Drivers!$M$11),Drivers!$N$11,1)))</x:f>
        <x:v>1.586277918736277</x:v>
      </x:c>
      <x:c r="O63" t="n">
        <x:f>MIN(ReadMe!$C$8,MAX(0,INT(C63/ReadMe!$C$9)))</x:f>
        <x:v>0</x:v>
      </x:c>
      <x:c r="P63" t="n">
        <x:f>MIN(ReadMe!$C$8,MAX(0,INT(D63/ReadMe!$C$9)))</x:f>
        <x:v>0</x:v>
      </x:c>
      <x:c r="Q63" t="n">
        <x:f>MIN(ReadMe!$C$8,MAX(0,INT(E63/ReadMe!$C$9)))</x:f>
        <x:v>0</x:v>
      </x:c>
      <x:c r="R63" t="n">
        <x:f>MIN(ReadMe!$C$8,MAX(0,INT(F63/ReadMe!$C$9)))</x:f>
        <x:v>0</x:v>
      </x:c>
      <x:c r="S63" t="n">
        <x:f>MIN(ReadMe!$C$8,MAX(0,INT(G63/ReadMe!$C$9)))</x:f>
        <x:v>0</x:v>
      </x:c>
      <x:c r="T63" t="n">
        <x:f>MIN(ReadMe!$C$8,MAX(0,INT(H63/ReadMe!$C$9)))</x:f>
        <x:v>0</x:v>
      </x:c>
    </x:row>
    <x:row r="64">
      <x:c r="A64" t="n">
        <x:v>58</x:v>
      </x:c>
      <x:c r="B64" s="97" t="n">
        <x:f>A64*ReadMe!$C$12</x:f>
        <x:v>14.5</x:v>
      </x:c>
      <x:c r="C64" s="97" t="n">
        <x:f>MIN(ReadMe!$C$10,C63+I64)</x:f>
        <x:v>125.19407984808359</x:v>
      </x:c>
      <x:c r="D64" s="97" t="n">
        <x:f>MIN(ReadMe!$C$10,D63+J64)</x:f>
        <x:v>112.48667149530812</x:v>
      </x:c>
      <x:c r="E64" s="97" t="n">
        <x:f>MIN(ReadMe!$C$10,E63+K64)</x:f>
        <x:v>101.44464225556935</x:v>
      </x:c>
      <x:c r="F64" s="97" t="n">
        <x:f>MIN(ReadMe!$C$10,F63+L64)</x:f>
        <x:v>110.37629646715035</x:v>
      </x:c>
      <x:c r="G64" s="97" t="n">
        <x:f>MIN(ReadMe!$C$10,G63+M64)</x:f>
        <x:v>97.94166020649273</x:v>
      </x:c>
      <x:c r="H64" s="97" t="n">
        <x:f>MIN(ReadMe!$C$10,H63+N64)</x:f>
        <x:v>99.73990520543323</x:v>
      </x:c>
      <x:c r="I64" s="97" t="n">
        <x:f>IF(OR($A64&lt;=Drivers!$H$6,C63&gt;=ReadMe!$C$10),0,MAX(ReadMe!$C$15,(Drivers!$E$6+Drivers!$F$6*SIN($A64*ReadMe!$C$14+Drivers!$G$6))*INDEX(TrackData!$G$6:$G$315,MOD(INT(C63),ReadMe!$C$9)+1)*IF(AND($A64&gt;=Drivers!$I$6,$A64&lt;Drivers!$I$6+Drivers!$J$6),Drivers!$K$6,1)*IF(AND($A64&gt;=Drivers!$L$6,$A64&lt;Drivers!$L$6+Drivers!$M$6),Drivers!$N$6,1)))</x:f>
        <x:v>3.2577896831036153</x:v>
      </x:c>
      <x:c r="J64" s="97" t="n">
        <x:f>IF(OR($A64&lt;=Drivers!$H$7,D63&gt;=ReadMe!$C$10),0,MAX(ReadMe!$C$15,(Drivers!$E$7+Drivers!$F$7*SIN($A64*ReadMe!$C$14+Drivers!$G$7))*INDEX(TrackData!$G$6:$G$315,MOD(INT(D63),ReadMe!$C$9)+1)*IF(AND($A64&gt;=Drivers!$I$7,$A64&lt;Drivers!$I$7+Drivers!$J$7),Drivers!$K$7,1)*IF(AND($A64&gt;=Drivers!$L$7,$A64&lt;Drivers!$L$7+Drivers!$M$7),Drivers!$N$7,1)))</x:f>
        <x:v>1.6765426581364917</x:v>
      </x:c>
      <x:c r="K64" s="97" t="n">
        <x:f>IF(OR($A64&lt;=Drivers!$H$8,E63&gt;=ReadMe!$C$10),0,MAX(ReadMe!$C$15,(Drivers!$E$8+Drivers!$F$8*SIN($A64*ReadMe!$C$14+Drivers!$G$8))*INDEX(TrackData!$G$6:$G$315,MOD(INT(E63),ReadMe!$C$9)+1)*IF(AND($A64&gt;=Drivers!$I$8,$A64&lt;Drivers!$I$8+Drivers!$J$8),Drivers!$K$8,1)*IF(AND($A64&gt;=Drivers!$L$8,$A64&lt;Drivers!$L$8+Drivers!$M$8),Drivers!$N$8,1)))</x:f>
        <x:v>1.8999938262276888</x:v>
      </x:c>
      <x:c r="L64" s="97" t="n">
        <x:f>IF(OR($A64&lt;=Drivers!$H$9,F63&gt;=ReadMe!$C$10),0,MAX(ReadMe!$C$15,(Drivers!$E$9+Drivers!$F$9*SIN($A64*ReadMe!$C$14+Drivers!$G$9))*INDEX(TrackData!$G$6:$G$315,MOD(INT(F63),ReadMe!$C$9)+1)*IF(AND($A64&gt;=Drivers!$I$9,$A64&lt;Drivers!$I$9+Drivers!$J$9),Drivers!$K$9,1)*IF(AND($A64&gt;=Drivers!$L$9,$A64&lt;Drivers!$L$9+Drivers!$M$9),Drivers!$N$9,1)))</x:f>
        <x:v>2.887495242711095</x:v>
      </x:c>
      <x:c r="M64" s="97" t="n">
        <x:f>IF(OR($A64&lt;=Drivers!$H$10,G63&gt;=ReadMe!$C$10),0,MAX(ReadMe!$C$15,(Drivers!$E$10+Drivers!$F$10*SIN($A64*ReadMe!$C$14+Drivers!$G$10))*INDEX(TrackData!$G$6:$G$315,MOD(INT(G63),ReadMe!$C$9)+1)*IF(AND($A64&gt;=Drivers!$I$10,$A64&lt;Drivers!$I$10+Drivers!$J$10),Drivers!$K$10,1)*IF(AND($A64&gt;=Drivers!$L$10,$A64&lt;Drivers!$L$10+Drivers!$M$10),Drivers!$N$10,1)))</x:f>
        <x:v>1.6420329357605612</x:v>
      </x:c>
      <x:c r="N64" s="97" t="n">
        <x:f>IF(OR($A64&lt;=Drivers!$H$11,H63&gt;=ReadMe!$C$10),0,MAX(ReadMe!$C$15,(Drivers!$E$11+Drivers!$F$11*SIN($A64*ReadMe!$C$14+Drivers!$G$11))*INDEX(TrackData!$G$6:$G$315,MOD(INT(H63),ReadMe!$C$9)+1)*IF(AND($A64&gt;=Drivers!$I$11,$A64&lt;Drivers!$I$11+Drivers!$J$11),Drivers!$K$11,1)*IF(AND($A64&gt;=Drivers!$L$11,$A64&lt;Drivers!$L$11+Drivers!$M$11),Drivers!$N$11,1)))</x:f>
        <x:v>1.5786178859887054</x:v>
      </x:c>
      <x:c r="O64" t="n">
        <x:f>MIN(ReadMe!$C$8,MAX(0,INT(C64/ReadMe!$C$9)))</x:f>
        <x:v>0</x:v>
      </x:c>
      <x:c r="P64" t="n">
        <x:f>MIN(ReadMe!$C$8,MAX(0,INT(D64/ReadMe!$C$9)))</x:f>
        <x:v>0</x:v>
      </x:c>
      <x:c r="Q64" t="n">
        <x:f>MIN(ReadMe!$C$8,MAX(0,INT(E64/ReadMe!$C$9)))</x:f>
        <x:v>0</x:v>
      </x:c>
      <x:c r="R64" t="n">
        <x:f>MIN(ReadMe!$C$8,MAX(0,INT(F64/ReadMe!$C$9)))</x:f>
        <x:v>0</x:v>
      </x:c>
      <x:c r="S64" t="n">
        <x:f>MIN(ReadMe!$C$8,MAX(0,INT(G64/ReadMe!$C$9)))</x:f>
        <x:v>0</x:v>
      </x:c>
      <x:c r="T64" t="n">
        <x:f>MIN(ReadMe!$C$8,MAX(0,INT(H64/ReadMe!$C$9)))</x:f>
        <x:v>0</x:v>
      </x:c>
    </x:row>
    <x:row r="65">
      <x:c r="A65" t="n">
        <x:v>59</x:v>
      </x:c>
      <x:c r="B65" s="97" t="n">
        <x:f>A65*ReadMe!$C$12</x:f>
        <x:v>14.75</x:v>
      </x:c>
      <x:c r="C65" s="97" t="n">
        <x:f>MIN(ReadMe!$C$10,C64+I65)</x:f>
        <x:v>128.4555168663572</x:v>
      </x:c>
      <x:c r="D65" s="97" t="n">
        <x:f>MIN(ReadMe!$C$10,D64+J65)</x:f>
        <x:v>114.17921942119257</x:v>
      </x:c>
      <x:c r="E65" s="97" t="n">
        <x:f>MIN(ReadMe!$C$10,E64+K65)</x:f>
        <x:v>103.35406174217002</x:v>
      </x:c>
      <x:c r="F65" s="97" t="n">
        <x:f>MIN(ReadMe!$C$10,F64+L65)</x:f>
        <x:v>112.27320740892962</x:v>
      </x:c>
      <x:c r="G65" s="97" t="n">
        <x:f>MIN(ReadMe!$C$10,G64+M65)</x:f>
        <x:v>99.56609981668208</x:v>
      </x:c>
      <x:c r="H65" s="97" t="n">
        <x:f>MIN(ReadMe!$C$10,H64+N65)</x:f>
        <x:v>101.31199070607117</x:v>
      </x:c>
      <x:c r="I65" s="97" t="n">
        <x:f>IF(OR($A65&lt;=Drivers!$H$6,C64&gt;=ReadMe!$C$10),0,MAX(ReadMe!$C$15,(Drivers!$E$6+Drivers!$F$6*SIN($A65*ReadMe!$C$14+Drivers!$G$6))*INDEX(TrackData!$G$6:$G$315,MOD(INT(C64),ReadMe!$C$9)+1)*IF(AND($A65&gt;=Drivers!$I$6,$A65&lt;Drivers!$I$6+Drivers!$J$6),Drivers!$K$6,1)*IF(AND($A65&gt;=Drivers!$L$6,$A65&lt;Drivers!$L$6+Drivers!$M$6),Drivers!$N$6,1)))</x:f>
        <x:v>3.2614370182735932</x:v>
      </x:c>
      <x:c r="J65" s="97" t="n">
        <x:f>IF(OR($A65&lt;=Drivers!$H$7,D64&gt;=ReadMe!$C$10),0,MAX(ReadMe!$C$15,(Drivers!$E$7+Drivers!$F$7*SIN($A65*ReadMe!$C$14+Drivers!$G$7))*INDEX(TrackData!$G$6:$G$315,MOD(INT(D64),ReadMe!$C$9)+1)*IF(AND($A65&gt;=Drivers!$I$7,$A65&lt;Drivers!$I$7+Drivers!$J$7),Drivers!$K$7,1)*IF(AND($A65&gt;=Drivers!$L$7,$A65&lt;Drivers!$L$7+Drivers!$M$7),Drivers!$N$7,1)))</x:f>
        <x:v>1.6925479258844518</x:v>
      </x:c>
      <x:c r="K65" s="97" t="n">
        <x:f>IF(OR($A65&lt;=Drivers!$H$8,E64&gt;=ReadMe!$C$10),0,MAX(ReadMe!$C$15,(Drivers!$E$8+Drivers!$F$8*SIN($A65*ReadMe!$C$14+Drivers!$G$8))*INDEX(TrackData!$G$6:$G$315,MOD(INT(E64),ReadMe!$C$9)+1)*IF(AND($A65&gt;=Drivers!$I$8,$A65&lt;Drivers!$I$8+Drivers!$J$8),Drivers!$K$8,1)*IF(AND($A65&gt;=Drivers!$L$8,$A65&lt;Drivers!$L$8+Drivers!$M$8),Drivers!$N$8,1)))</x:f>
        <x:v>1.9094194866006666</x:v>
      </x:c>
      <x:c r="L65" s="97" t="n">
        <x:f>IF(OR($A65&lt;=Drivers!$H$9,F64&gt;=ReadMe!$C$10),0,MAX(ReadMe!$C$15,(Drivers!$E$9+Drivers!$F$9*SIN($A65*ReadMe!$C$14+Drivers!$G$9))*INDEX(TrackData!$G$6:$G$315,MOD(INT(F64),ReadMe!$C$9)+1)*IF(AND($A65&gt;=Drivers!$I$9,$A65&lt;Drivers!$I$9+Drivers!$J$9),Drivers!$K$9,1)*IF(AND($A65&gt;=Drivers!$L$9,$A65&lt;Drivers!$L$9+Drivers!$M$9),Drivers!$N$9,1)))</x:f>
        <x:v>1.8969109417792662</x:v>
      </x:c>
      <x:c r="M65" s="97" t="n">
        <x:f>IF(OR($A65&lt;=Drivers!$H$10,G64&gt;=ReadMe!$C$10),0,MAX(ReadMe!$C$15,(Drivers!$E$10+Drivers!$F$10*SIN($A65*ReadMe!$C$14+Drivers!$G$10))*INDEX(TrackData!$G$6:$G$315,MOD(INT(G64),ReadMe!$C$9)+1)*IF(AND($A65&gt;=Drivers!$I$10,$A65&lt;Drivers!$I$10+Drivers!$J$10),Drivers!$K$10,1)*IF(AND($A65&gt;=Drivers!$L$10,$A65&lt;Drivers!$L$10+Drivers!$M$10),Drivers!$N$10,1)))</x:f>
        <x:v>1.6244396101893552</x:v>
      </x:c>
      <x:c r="N65" s="97" t="n">
        <x:f>IF(OR($A65&lt;=Drivers!$H$11,H64&gt;=ReadMe!$C$10),0,MAX(ReadMe!$C$15,(Drivers!$E$11+Drivers!$F$11*SIN($A65*ReadMe!$C$14+Drivers!$G$11))*INDEX(TrackData!$G$6:$G$315,MOD(INT(H64),ReadMe!$C$9)+1)*IF(AND($A65&gt;=Drivers!$I$11,$A65&lt;Drivers!$I$11+Drivers!$J$11),Drivers!$K$11,1)*IF(AND($A65&gt;=Drivers!$L$11,$A65&lt;Drivers!$L$11+Drivers!$M$11),Drivers!$N$11,1)))</x:f>
        <x:v>1.5720855006379353</x:v>
      </x:c>
      <x:c r="O65" t="n">
        <x:f>MIN(ReadMe!$C$8,MAX(0,INT(C65/ReadMe!$C$9)))</x:f>
        <x:v>0</x:v>
      </x:c>
      <x:c r="P65" t="n">
        <x:f>MIN(ReadMe!$C$8,MAX(0,INT(D65/ReadMe!$C$9)))</x:f>
        <x:v>0</x:v>
      </x:c>
      <x:c r="Q65" t="n">
        <x:f>MIN(ReadMe!$C$8,MAX(0,INT(E65/ReadMe!$C$9)))</x:f>
        <x:v>0</x:v>
      </x:c>
      <x:c r="R65" t="n">
        <x:f>MIN(ReadMe!$C$8,MAX(0,INT(F65/ReadMe!$C$9)))</x:f>
        <x:v>0</x:v>
      </x:c>
      <x:c r="S65" t="n">
        <x:f>MIN(ReadMe!$C$8,MAX(0,INT(G65/ReadMe!$C$9)))</x:f>
        <x:v>0</x:v>
      </x:c>
      <x:c r="T65" t="n">
        <x:f>MIN(ReadMe!$C$8,MAX(0,INT(H65/ReadMe!$C$9)))</x:f>
        <x:v>0</x:v>
      </x:c>
    </x:row>
    <x:row r="66">
      <x:c r="A66" t="n">
        <x:v>60</x:v>
      </x:c>
      <x:c r="B66" s="97" t="n">
        <x:f>A66*ReadMe!$C$12</x:f>
        <x:v>15</x:v>
      </x:c>
      <x:c r="C66" s="97" t="n">
        <x:f>MIN(ReadMe!$C$10,C65+I66)</x:f>
        <x:v>131.72268713388078</x:v>
      </x:c>
      <x:c r="D66" s="97" t="n">
        <x:f>MIN(ReadMe!$C$10,D65+J66)</x:f>
        <x:v>115.88802496604302</x:v>
      </x:c>
      <x:c r="E66" s="97" t="n">
        <x:f>MIN(ReadMe!$C$10,E65+K66)</x:f>
        <x:v>105.27143886316009</x:v>
      </x:c>
      <x:c r="F66" s="97" t="n">
        <x:f>MIN(ReadMe!$C$10,F65+L66)</x:f>
        <x:v>114.16044582386935</x:v>
      </x:c>
      <x:c r="G66" s="97" t="n">
        <x:f>MIN(ReadMe!$C$10,G65+M66)</x:f>
        <x:v>101.17334929228066</x:v>
      </x:c>
      <x:c r="H66" s="97" t="n">
        <x:f>MIN(ReadMe!$C$10,H65+N66)</x:f>
        <x:v>102.87871644452908</x:v>
      </x:c>
      <x:c r="I66" s="97" t="n">
        <x:f>IF(OR($A66&lt;=Drivers!$H$6,C65&gt;=ReadMe!$C$10),0,MAX(ReadMe!$C$15,(Drivers!$E$6+Drivers!$F$6*SIN($A66*ReadMe!$C$14+Drivers!$G$6))*INDEX(TrackData!$G$6:$G$315,MOD(INT(C65),ReadMe!$C$9)+1)*IF(AND($A66&gt;=Drivers!$I$6,$A66&lt;Drivers!$I$6+Drivers!$J$6),Drivers!$K$6,1)*IF(AND($A66&gt;=Drivers!$L$6,$A66&lt;Drivers!$L$6+Drivers!$M$6),Drivers!$N$6,1)))</x:f>
        <x:v>3.2671702675235887</x:v>
      </x:c>
      <x:c r="J66" s="97" t="n">
        <x:f>IF(OR($A66&lt;=Drivers!$H$7,D65&gt;=ReadMe!$C$10),0,MAX(ReadMe!$C$15,(Drivers!$E$7+Drivers!$F$7*SIN($A66*ReadMe!$C$14+Drivers!$G$7))*INDEX(TrackData!$G$6:$G$315,MOD(INT(D65),ReadMe!$C$9)+1)*IF(AND($A66&gt;=Drivers!$I$7,$A66&lt;Drivers!$I$7+Drivers!$J$7),Drivers!$K$7,1)*IF(AND($A66&gt;=Drivers!$L$7,$A66&lt;Drivers!$L$7+Drivers!$M$7),Drivers!$N$7,1)))</x:f>
        <x:v>1.7088055448504509</x:v>
      </x:c>
      <x:c r="K66" s="97" t="n">
        <x:f>IF(OR($A66&lt;=Drivers!$H$8,E65&gt;=ReadMe!$C$10),0,MAX(ReadMe!$C$15,(Drivers!$E$8+Drivers!$F$8*SIN($A66*ReadMe!$C$14+Drivers!$G$8))*INDEX(TrackData!$G$6:$G$315,MOD(INT(E65),ReadMe!$C$9)+1)*IF(AND($A66&gt;=Drivers!$I$8,$A66&lt;Drivers!$I$8+Drivers!$J$8),Drivers!$K$8,1)*IF(AND($A66&gt;=Drivers!$L$8,$A66&lt;Drivers!$L$8+Drivers!$M$8),Drivers!$N$8,1)))</x:f>
        <x:v>1.917377120990074</x:v>
      </x:c>
      <x:c r="L66" s="97" t="n">
        <x:f>IF(OR($A66&lt;=Drivers!$H$9,F65&gt;=ReadMe!$C$10),0,MAX(ReadMe!$C$15,(Drivers!$E$9+Drivers!$F$9*SIN($A66*ReadMe!$C$14+Drivers!$G$9))*INDEX(TrackData!$G$6:$G$315,MOD(INT(F65),ReadMe!$C$9)+1)*IF(AND($A66&gt;=Drivers!$I$9,$A66&lt;Drivers!$I$9+Drivers!$J$9),Drivers!$K$9,1)*IF(AND($A66&gt;=Drivers!$L$9,$A66&lt;Drivers!$L$9+Drivers!$M$9),Drivers!$N$9,1)))</x:f>
        <x:v>1.8872384149397274</x:v>
      </x:c>
      <x:c r="M66" s="97" t="n">
        <x:f>IF(OR($A66&lt;=Drivers!$H$10,G65&gt;=ReadMe!$C$10),0,MAX(ReadMe!$C$15,(Drivers!$E$10+Drivers!$F$10*SIN($A66*ReadMe!$C$14+Drivers!$G$10))*INDEX(TrackData!$G$6:$G$315,MOD(INT(G65),ReadMe!$C$9)+1)*IF(AND($A66&gt;=Drivers!$I$10,$A66&lt;Drivers!$I$10+Drivers!$J$10),Drivers!$K$10,1)*IF(AND($A66&gt;=Drivers!$L$10,$A66&lt;Drivers!$L$10+Drivers!$M$10),Drivers!$N$10,1)))</x:f>
        <x:v>1.6072494755985822</x:v>
      </x:c>
      <x:c r="N66" s="97" t="n">
        <x:f>IF(OR($A66&lt;=Drivers!$H$11,H65&gt;=ReadMe!$C$10),0,MAX(ReadMe!$C$15,(Drivers!$E$11+Drivers!$F$11*SIN($A66*ReadMe!$C$14+Drivers!$G$11))*INDEX(TrackData!$G$6:$G$315,MOD(INT(H65),ReadMe!$C$9)+1)*IF(AND($A66&gt;=Drivers!$I$11,$A66&lt;Drivers!$I$11+Drivers!$J$11),Drivers!$K$11,1)*IF(AND($A66&gt;=Drivers!$L$11,$A66&lt;Drivers!$L$11+Drivers!$M$11),Drivers!$N$11,1)))</x:f>
        <x:v>1.5667257384579107</x:v>
      </x:c>
      <x:c r="O66" t="n">
        <x:f>MIN(ReadMe!$C$8,MAX(0,INT(C66/ReadMe!$C$9)))</x:f>
        <x:v>0</x:v>
      </x:c>
      <x:c r="P66" t="n">
        <x:f>MIN(ReadMe!$C$8,MAX(0,INT(D66/ReadMe!$C$9)))</x:f>
        <x:v>0</x:v>
      </x:c>
      <x:c r="Q66" t="n">
        <x:f>MIN(ReadMe!$C$8,MAX(0,INT(E66/ReadMe!$C$9)))</x:f>
        <x:v>0</x:v>
      </x:c>
      <x:c r="R66" t="n">
        <x:f>MIN(ReadMe!$C$8,MAX(0,INT(F66/ReadMe!$C$9)))</x:f>
        <x:v>0</x:v>
      </x:c>
      <x:c r="S66" t="n">
        <x:f>MIN(ReadMe!$C$8,MAX(0,INT(G66/ReadMe!$C$9)))</x:f>
        <x:v>0</x:v>
      </x:c>
      <x:c r="T66" t="n">
        <x:f>MIN(ReadMe!$C$8,MAX(0,INT(H66/ReadMe!$C$9)))</x:f>
        <x:v>0</x:v>
      </x:c>
    </x:row>
    <x:row r="67">
      <x:c r="A67" t="n">
        <x:v>61</x:v>
      </x:c>
      <x:c r="B67" s="97" t="n">
        <x:f>A67*ReadMe!$C$12</x:f>
        <x:v>15.25</x:v>
      </x:c>
      <x:c r="C67" s="97" t="n">
        <x:f>MIN(ReadMe!$C$10,C66+I67)</x:f>
        <x:v>134.99763709104928</x:v>
      </x:c>
      <x:c r="D67" s="97" t="n">
        <x:f>MIN(ReadMe!$C$10,D66+J67)</x:f>
        <x:v>117.6132285466223</x:v>
      </x:c>
      <x:c r="E67" s="97" t="n">
        <x:f>MIN(ReadMe!$C$10,E66+K67)</x:f>
        <x:v>107.19525080387679</x:v>
      </x:c>
      <x:c r="F67" s="97" t="n">
        <x:f>MIN(ReadMe!$C$10,F66+L67)</x:f>
        <x:v>116.03724169933275</x:v>
      </x:c>
      <x:c r="G67" s="97" t="n">
        <x:f>MIN(ReadMe!$C$10,G66+M67)</x:f>
        <x:v>102.76393017913713</x:v>
      </x:c>
      <x:c r="H67" s="97" t="n">
        <x:f>MIN(ReadMe!$C$10,H66+N67)</x:f>
        <x:v>104.44129194618712</x:v>
      </x:c>
      <x:c r="I67" s="97" t="n">
        <x:f>IF(OR($A67&lt;=Drivers!$H$6,C66&gt;=ReadMe!$C$10),0,MAX(ReadMe!$C$15,(Drivers!$E$6+Drivers!$F$6*SIN($A67*ReadMe!$C$14+Drivers!$G$6))*INDEX(TrackData!$G$6:$G$315,MOD(INT(C66),ReadMe!$C$9)+1)*IF(AND($A67&gt;=Drivers!$I$6,$A67&lt;Drivers!$I$6+Drivers!$J$6),Drivers!$K$6,1)*IF(AND($A67&gt;=Drivers!$L$6,$A67&lt;Drivers!$L$6+Drivers!$M$6),Drivers!$N$6,1)))</x:f>
        <x:v>3.2749499571685106</x:v>
      </x:c>
      <x:c r="J67" s="97" t="n">
        <x:f>IF(OR($A67&lt;=Drivers!$H$7,D66&gt;=ReadMe!$C$10),0,MAX(ReadMe!$C$15,(Drivers!$E$7+Drivers!$F$7*SIN($A67*ReadMe!$C$14+Drivers!$G$7))*INDEX(TrackData!$G$6:$G$315,MOD(INT(D66),ReadMe!$C$9)+1)*IF(AND($A67&gt;=Drivers!$I$7,$A67&lt;Drivers!$I$7+Drivers!$J$7),Drivers!$K$7,1)*IF(AND($A67&gt;=Drivers!$L$7,$A67&lt;Drivers!$L$7+Drivers!$M$7),Drivers!$N$7,1)))</x:f>
        <x:v>1.7252035805792783</x:v>
      </x:c>
      <x:c r="K67" s="97" t="n">
        <x:f>IF(OR($A67&lt;=Drivers!$H$8,E66&gt;=ReadMe!$C$10),0,MAX(ReadMe!$C$15,(Drivers!$E$8+Drivers!$F$8*SIN($A67*ReadMe!$C$14+Drivers!$G$8))*INDEX(TrackData!$G$6:$G$315,MOD(INT(E66),ReadMe!$C$9)+1)*IF(AND($A67&gt;=Drivers!$I$8,$A67&lt;Drivers!$I$8+Drivers!$J$8),Drivers!$K$8,1)*IF(AND($A67&gt;=Drivers!$L$8,$A67&lt;Drivers!$L$8+Drivers!$M$8),Drivers!$N$8,1)))</x:f>
        <x:v>1.923811940716707</x:v>
      </x:c>
      <x:c r="L67" s="97" t="n">
        <x:f>IF(OR($A67&lt;=Drivers!$H$9,F66&gt;=ReadMe!$C$10),0,MAX(ReadMe!$C$15,(Drivers!$E$9+Drivers!$F$9*SIN($A67*ReadMe!$C$14+Drivers!$G$9))*INDEX(TrackData!$G$6:$G$315,MOD(INT(F66),ReadMe!$C$9)+1)*IF(AND($A67&gt;=Drivers!$I$9,$A67&lt;Drivers!$I$9+Drivers!$J$9),Drivers!$K$9,1)*IF(AND($A67&gt;=Drivers!$L$9,$A67&lt;Drivers!$L$9+Drivers!$M$9),Drivers!$N$9,1)))</x:f>
        <x:v>1.8767958754633955</x:v>
      </x:c>
      <x:c r="M67" s="97" t="n">
        <x:f>IF(OR($A67&lt;=Drivers!$H$10,G66&gt;=ReadMe!$C$10),0,MAX(ReadMe!$C$15,(Drivers!$E$10+Drivers!$F$10*SIN($A67*ReadMe!$C$14+Drivers!$G$10))*INDEX(TrackData!$G$6:$G$315,MOD(INT(G66),ReadMe!$C$9)+1)*IF(AND($A67&gt;=Drivers!$I$10,$A67&lt;Drivers!$I$10+Drivers!$J$10),Drivers!$K$10,1)*IF(AND($A67&gt;=Drivers!$L$10,$A67&lt;Drivers!$L$10+Drivers!$M$10),Drivers!$N$10,1)))</x:f>
        <x:v>1.590580886856472</x:v>
      </x:c>
      <x:c r="N67" s="97" t="n">
        <x:f>IF(OR($A67&lt;=Drivers!$H$11,H66&gt;=ReadMe!$C$10),0,MAX(ReadMe!$C$15,(Drivers!$E$11+Drivers!$F$11*SIN($A67*ReadMe!$C$14+Drivers!$G$11))*INDEX(TrackData!$G$6:$G$315,MOD(INT(H66),ReadMe!$C$9)+1)*IF(AND($A67&gt;=Drivers!$I$11,$A67&lt;Drivers!$I$11+Drivers!$J$11),Drivers!$K$11,1)*IF(AND($A67&gt;=Drivers!$L$11,$A67&lt;Drivers!$L$11+Drivers!$M$11),Drivers!$N$11,1)))</x:f>
        <x:v>1.5625755016580467</x:v>
      </x:c>
      <x:c r="O67" t="n">
        <x:f>MIN(ReadMe!$C$8,MAX(0,INT(C67/ReadMe!$C$9)))</x:f>
        <x:v>0</x:v>
      </x:c>
      <x:c r="P67" t="n">
        <x:f>MIN(ReadMe!$C$8,MAX(0,INT(D67/ReadMe!$C$9)))</x:f>
        <x:v>0</x:v>
      </x:c>
      <x:c r="Q67" t="n">
        <x:f>MIN(ReadMe!$C$8,MAX(0,INT(E67/ReadMe!$C$9)))</x:f>
        <x:v>0</x:v>
      </x:c>
      <x:c r="R67" t="n">
        <x:f>MIN(ReadMe!$C$8,MAX(0,INT(F67/ReadMe!$C$9)))</x:f>
        <x:v>0</x:v>
      </x:c>
      <x:c r="S67" t="n">
        <x:f>MIN(ReadMe!$C$8,MAX(0,INT(G67/ReadMe!$C$9)))</x:f>
        <x:v>0</x:v>
      </x:c>
      <x:c r="T67" t="n">
        <x:f>MIN(ReadMe!$C$8,MAX(0,INT(H67/ReadMe!$C$9)))</x:f>
        <x:v>0</x:v>
      </x:c>
    </x:row>
    <x:row r="68">
      <x:c r="A68" t="n">
        <x:v>62</x:v>
      </x:c>
      <x:c r="B68" s="97" t="n">
        <x:f>A68*ReadMe!$C$12</x:f>
        <x:v>15.5</x:v>
      </x:c>
      <x:c r="C68" s="97" t="n">
        <x:f>MIN(ReadMe!$C$10,C67+I68)</x:f>
        <x:v>138.2823596147362</x:v>
      </x:c>
      <x:c r="D68" s="97" t="n">
        <x:f>MIN(ReadMe!$C$10,D67+J68)</x:f>
        <x:v>119.35485767846214</x:v>
      </x:c>
      <x:c r="E68" s="97" t="n">
        <x:f>MIN(ReadMe!$C$10,E67+K68)</x:f>
        <x:v>110.11749268531685</x:v>
      </x:c>
      <x:c r="F68" s="97" t="n">
        <x:f>MIN(ReadMe!$C$10,F67+L68)</x:f>
        <x:v>117.90289692004818</x:v>
      </x:c>
      <x:c r="G68" s="97" t="n">
        <x:f>MIN(ReadMe!$C$10,G67+M68)</x:f>
        <x:v>104.3384787871012</x:v>
      </x:c>
      <x:c r="H68" s="97" t="n">
        <x:f>MIN(ReadMe!$C$10,H67+N68)</x:f>
        <x:v>106.00095531099694</x:v>
      </x:c>
      <x:c r="I68" s="97" t="n">
        <x:f>IF(OR($A68&lt;=Drivers!$H$6,C67&gt;=ReadMe!$C$10),0,MAX(ReadMe!$C$15,(Drivers!$E$6+Drivers!$F$6*SIN($A68*ReadMe!$C$14+Drivers!$G$6))*INDEX(TrackData!$G$6:$G$315,MOD(INT(C67),ReadMe!$C$9)+1)*IF(AND($A68&gt;=Drivers!$I$6,$A68&lt;Drivers!$I$6+Drivers!$J$6),Drivers!$K$6,1)*IF(AND($A68&gt;=Drivers!$L$6,$A68&lt;Drivers!$L$6+Drivers!$M$6),Drivers!$N$6,1)))</x:f>
        <x:v>3.284722523686915</x:v>
      </x:c>
      <x:c r="J68" s="97" t="n">
        <x:f>IF(OR($A68&lt;=Drivers!$H$7,D67&gt;=ReadMe!$C$10),0,MAX(ReadMe!$C$15,(Drivers!$E$7+Drivers!$F$7*SIN($A68*ReadMe!$C$14+Drivers!$G$7))*INDEX(TrackData!$G$6:$G$315,MOD(INT(D67),ReadMe!$C$9)+1)*IF(AND($A68&gt;=Drivers!$I$7,$A68&lt;Drivers!$I$7+Drivers!$J$7),Drivers!$K$7,1)*IF(AND($A68&gt;=Drivers!$L$7,$A68&lt;Drivers!$L$7+Drivers!$M$7),Drivers!$N$7,1)))</x:f>
        <x:v>1.7416291318398438</x:v>
      </x:c>
      <x:c r="K68" s="97" t="n">
        <x:f>IF(OR($A68&lt;=Drivers!$H$8,E67&gt;=ReadMe!$C$10),0,MAX(ReadMe!$C$15,(Drivers!$E$8+Drivers!$F$8*SIN($A68*ReadMe!$C$14+Drivers!$G$8))*INDEX(TrackData!$G$6:$G$315,MOD(INT(E67),ReadMe!$C$9)+1)*IF(AND($A68&gt;=Drivers!$I$8,$A68&lt;Drivers!$I$8+Drivers!$J$8),Drivers!$K$8,1)*IF(AND($A68&gt;=Drivers!$L$8,$A68&lt;Drivers!$L$8+Drivers!$M$8),Drivers!$N$8,1)))</x:f>
        <x:v>2.9222418814400557</x:v>
      </x:c>
      <x:c r="L68" s="97" t="n">
        <x:f>IF(OR($A68&lt;=Drivers!$H$9,F67&gt;=ReadMe!$C$10),0,MAX(ReadMe!$C$15,(Drivers!$E$9+Drivers!$F$9*SIN($A68*ReadMe!$C$14+Drivers!$G$9))*INDEX(TrackData!$G$6:$G$315,MOD(INT(F67),ReadMe!$C$9)+1)*IF(AND($A68&gt;=Drivers!$I$9,$A68&lt;Drivers!$I$9+Drivers!$J$9),Drivers!$K$9,1)*IF(AND($A68&gt;=Drivers!$L$9,$A68&lt;Drivers!$L$9+Drivers!$M$9),Drivers!$N$9,1)))</x:f>
        <x:v>1.8656552207154244</x:v>
      </x:c>
      <x:c r="M68" s="97" t="n">
        <x:f>IF(OR($A68&lt;=Drivers!$H$10,G67&gt;=ReadMe!$C$10),0,MAX(ReadMe!$C$15,(Drivers!$E$10+Drivers!$F$10*SIN($A68*ReadMe!$C$14+Drivers!$G$10))*INDEX(TrackData!$G$6:$G$315,MOD(INT(G67),ReadMe!$C$9)+1)*IF(AND($A68&gt;=Drivers!$I$10,$A68&lt;Drivers!$I$10+Drivers!$J$10),Drivers!$K$10,1)*IF(AND($A68&gt;=Drivers!$L$10,$A68&lt;Drivers!$L$10+Drivers!$M$10),Drivers!$N$10,1)))</x:f>
        <x:v>1.5745486079640667</x:v>
      </x:c>
      <x:c r="N68" s="97" t="n">
        <x:f>IF(OR($A68&lt;=Drivers!$H$11,H67&gt;=ReadMe!$C$10),0,MAX(ReadMe!$C$15,(Drivers!$E$11+Drivers!$F$11*SIN($A68*ReadMe!$C$14+Drivers!$G$11))*INDEX(TrackData!$G$6:$G$315,MOD(INT(H67),ReadMe!$C$9)+1)*IF(AND($A68&gt;=Drivers!$I$11,$A68&lt;Drivers!$I$11+Drivers!$J$11),Drivers!$K$11,1)*IF(AND($A68&gt;=Drivers!$L$11,$A68&lt;Drivers!$L$11+Drivers!$M$11),Drivers!$N$11,1)))</x:f>
        <x:v>1.5596633648098208</x:v>
      </x:c>
      <x:c r="O68" t="n">
        <x:f>MIN(ReadMe!$C$8,MAX(0,INT(C68/ReadMe!$C$9)))</x:f>
        <x:v>0</x:v>
      </x:c>
      <x:c r="P68" t="n">
        <x:f>MIN(ReadMe!$C$8,MAX(0,INT(D68/ReadMe!$C$9)))</x:f>
        <x:v>0</x:v>
      </x:c>
      <x:c r="Q68" t="n">
        <x:f>MIN(ReadMe!$C$8,MAX(0,INT(E68/ReadMe!$C$9)))</x:f>
        <x:v>0</x:v>
      </x:c>
      <x:c r="R68" t="n">
        <x:f>MIN(ReadMe!$C$8,MAX(0,INT(F68/ReadMe!$C$9)))</x:f>
        <x:v>0</x:v>
      </x:c>
      <x:c r="S68" t="n">
        <x:f>MIN(ReadMe!$C$8,MAX(0,INT(G68/ReadMe!$C$9)))</x:f>
        <x:v>0</x:v>
      </x:c>
      <x:c r="T68" t="n">
        <x:f>MIN(ReadMe!$C$8,MAX(0,INT(H68/ReadMe!$C$9)))</x:f>
        <x:v>0</x:v>
      </x:c>
    </x:row>
    <x:row r="69">
      <x:c r="A69" t="n">
        <x:v>63</x:v>
      </x:c>
      <x:c r="B69" s="97" t="n">
        <x:f>A69*ReadMe!$C$12</x:f>
        <x:v>15.75</x:v>
      </x:c>
      <x:c r="C69" s="97" t="n">
        <x:f>MIN(ReadMe!$C$10,C68+I69)</x:f>
        <x:v>141.57878029724452</x:v>
      </x:c>
      <x:c r="D69" s="97" t="n">
        <x:f>MIN(ReadMe!$C$10,D68+J69)</x:f>
        <x:v>121.1128267864175</x:v>
      </x:c>
      <x:c r="E69" s="97" t="n">
        <x:f>MIN(ReadMe!$C$10,E68+K69)</x:f>
        <x:v>112.04943939506235</x:v>
      </x:c>
      <x:c r="F69" s="97" t="n">
        <x:f>MIN(ReadMe!$C$10,F68+L69)</x:f>
        <x:v>119.75679007466493</x:v>
      </x:c>
      <x:c r="G69" s="97" t="n">
        <x:f>MIN(ReadMe!$C$10,G68+M69)</x:f>
        <x:v>105.89774180900099</x:v>
      </x:c>
      <x:c r="H69" s="97" t="n">
        <x:f>MIN(ReadMe!$C$10,H68+N69)</x:f>
        <x:v>108.36157558085986</x:v>
      </x:c>
      <x:c r="I69" s="97" t="n">
        <x:f>IF(OR($A69&lt;=Drivers!$H$6,C68&gt;=ReadMe!$C$10),0,MAX(ReadMe!$C$15,(Drivers!$E$6+Drivers!$F$6*SIN($A69*ReadMe!$C$14+Drivers!$G$6))*INDEX(TrackData!$G$6:$G$315,MOD(INT(C68),ReadMe!$C$9)+1)*IF(AND($A69&gt;=Drivers!$I$6,$A69&lt;Drivers!$I$6+Drivers!$J$6),Drivers!$K$6,1)*IF(AND($A69&gt;=Drivers!$L$6,$A69&lt;Drivers!$L$6+Drivers!$M$6),Drivers!$N$6,1)))</x:f>
        <x:v>3.2964206825083155</x:v>
      </x:c>
      <x:c r="J69" s="97" t="n">
        <x:f>IF(OR($A69&lt;=Drivers!$H$7,D68&gt;=ReadMe!$C$10),0,MAX(ReadMe!$C$15,(Drivers!$E$7+Drivers!$F$7*SIN($A69*ReadMe!$C$14+Drivers!$G$7))*INDEX(TrackData!$G$6:$G$315,MOD(INT(D68),ReadMe!$C$9)+1)*IF(AND($A69&gt;=Drivers!$I$7,$A69&lt;Drivers!$I$7+Drivers!$J$7),Drivers!$K$7,1)*IF(AND($A69&gt;=Drivers!$L$7,$A69&lt;Drivers!$L$7+Drivers!$M$7),Drivers!$N$7,1)))</x:f>
        <x:v>1.7579691079553559</x:v>
      </x:c>
      <x:c r="K69" s="97" t="n">
        <x:f>IF(OR($A69&lt;=Drivers!$H$8,E68&gt;=ReadMe!$C$10),0,MAX(ReadMe!$C$15,(Drivers!$E$8+Drivers!$F$8*SIN($A69*ReadMe!$C$14+Drivers!$G$8))*INDEX(TrackData!$G$6:$G$315,MOD(INT(E68),ReadMe!$C$9)+1)*IF(AND($A69&gt;=Drivers!$I$8,$A69&lt;Drivers!$I$8+Drivers!$J$8),Drivers!$K$8,1)*IF(AND($A69&gt;=Drivers!$L$8,$A69&lt;Drivers!$L$8+Drivers!$M$8),Drivers!$N$8,1)))</x:f>
        <x:v>1.9319467097454988</x:v>
      </x:c>
      <x:c r="L69" s="97" t="n">
        <x:f>IF(OR($A69&lt;=Drivers!$H$9,F68&gt;=ReadMe!$C$10),0,MAX(ReadMe!$C$15,(Drivers!$E$9+Drivers!$F$9*SIN($A69*ReadMe!$C$14+Drivers!$G$9))*INDEX(TrackData!$G$6:$G$315,MOD(INT(F68),ReadMe!$C$9)+1)*IF(AND($A69&gt;=Drivers!$I$9,$A69&lt;Drivers!$I$9+Drivers!$J$9),Drivers!$K$9,1)*IF(AND($A69&gt;=Drivers!$L$9,$A69&lt;Drivers!$L$9+Drivers!$M$9),Drivers!$N$9,1)))</x:f>
        <x:v>1.8538931546167574</x:v>
      </x:c>
      <x:c r="M69" s="97" t="n">
        <x:f>IF(OR($A69&lt;=Drivers!$H$10,G68&gt;=ReadMe!$C$10),0,MAX(ReadMe!$C$15,(Drivers!$E$10+Drivers!$F$10*SIN($A69*ReadMe!$C$14+Drivers!$G$10))*INDEX(TrackData!$G$6:$G$315,MOD(INT(G68),ReadMe!$C$9)+1)*IF(AND($A69&gt;=Drivers!$I$10,$A69&lt;Drivers!$I$10+Drivers!$J$10),Drivers!$K$10,1)*IF(AND($A69&gt;=Drivers!$L$10,$A69&lt;Drivers!$L$10+Drivers!$M$10),Drivers!$N$10,1)))</x:f>
        <x:v>1.559263021899796</x:v>
      </x:c>
      <x:c r="N69" s="97" t="n">
        <x:f>IF(OR($A69&lt;=Drivers!$H$11,H68&gt;=ReadMe!$C$10),0,MAX(ReadMe!$C$15,(Drivers!$E$11+Drivers!$F$11*SIN($A69*ReadMe!$C$14+Drivers!$G$11))*INDEX(TrackData!$G$6:$G$315,MOD(INT(H68),ReadMe!$C$9)+1)*IF(AND($A69&gt;=Drivers!$I$11,$A69&lt;Drivers!$I$11+Drivers!$J$11),Drivers!$K$11,1)*IF(AND($A69&gt;=Drivers!$L$11,$A69&lt;Drivers!$L$11+Drivers!$M$11),Drivers!$N$11,1)))</x:f>
        <x:v>2.3606202698629257</x:v>
      </x:c>
      <x:c r="O69" t="n">
        <x:f>MIN(ReadMe!$C$8,MAX(0,INT(C69/ReadMe!$C$9)))</x:f>
        <x:v>0</x:v>
      </x:c>
      <x:c r="P69" t="n">
        <x:f>MIN(ReadMe!$C$8,MAX(0,INT(D69/ReadMe!$C$9)))</x:f>
        <x:v>0</x:v>
      </x:c>
      <x:c r="Q69" t="n">
        <x:f>MIN(ReadMe!$C$8,MAX(0,INT(E69/ReadMe!$C$9)))</x:f>
        <x:v>0</x:v>
      </x:c>
      <x:c r="R69" t="n">
        <x:f>MIN(ReadMe!$C$8,MAX(0,INT(F69/ReadMe!$C$9)))</x:f>
        <x:v>0</x:v>
      </x:c>
      <x:c r="S69" t="n">
        <x:f>MIN(ReadMe!$C$8,MAX(0,INT(G69/ReadMe!$C$9)))</x:f>
        <x:v>0</x:v>
      </x:c>
      <x:c r="T69" t="n">
        <x:f>MIN(ReadMe!$C$8,MAX(0,INT(H69/ReadMe!$C$9)))</x:f>
        <x:v>0</x:v>
      </x:c>
    </x:row>
    <x:row r="70">
      <x:c r="A70" t="n">
        <x:v>64</x:v>
      </x:c>
      <x:c r="B70" s="97" t="n">
        <x:f>A70*ReadMe!$C$12</x:f>
        <x:v>16</x:v>
      </x:c>
      <x:c r="C70" s="97" t="n">
        <x:f>MIN(ReadMe!$C$10,C69+I70)</x:f>
        <x:v>144.88874418851506</x:v>
      </x:c>
      <x:c r="D70" s="97" t="n">
        <x:f>MIN(ReadMe!$C$10,D69+J70)</x:f>
        <x:v>123.80087376738392</x:v>
      </x:c>
      <x:c r="E70" s="97" t="n">
        <x:f>MIN(ReadMe!$C$10,E69+K70)</x:f>
        <x:v>113.98303004585065</x:v>
      </x:c>
      <x:c r="F70" s="97" t="n">
        <x:f>MIN(ReadMe!$C$10,F69+L70)</x:f>
        <x:v>121.59838073419904</x:v>
      </x:c>
      <x:c r="G70" s="97" t="n">
        <x:f>MIN(ReadMe!$C$10,G69+M70)</x:f>
        <x:v>107.44257117962857</x:v>
      </x:c>
      <x:c r="H70" s="97" t="n">
        <x:f>MIN(ReadMe!$C$10,H69+N70)</x:f>
        <x:v>110.72161335257466</x:v>
      </x:c>
      <x:c r="I70" s="97" t="n">
        <x:f>IF(OR($A70&lt;=Drivers!$H$6,C69&gt;=ReadMe!$C$10),0,MAX(ReadMe!$C$15,(Drivers!$E$6+Drivers!$F$6*SIN($A70*ReadMe!$C$14+Drivers!$G$6))*INDEX(TrackData!$G$6:$G$315,MOD(INT(C69),ReadMe!$C$9)+1)*IF(AND($A70&gt;=Drivers!$I$6,$A70&lt;Drivers!$I$6+Drivers!$J$6),Drivers!$K$6,1)*IF(AND($A70&gt;=Drivers!$L$6,$A70&lt;Drivers!$L$6+Drivers!$M$6),Drivers!$N$6,1)))</x:f>
        <x:v>3.3099638912705514</x:v>
      </x:c>
      <x:c r="J70" s="97" t="n">
        <x:f>IF(OR($A70&lt;=Drivers!$H$7,D69&gt;=ReadMe!$C$10),0,MAX(ReadMe!$C$15,(Drivers!$E$7+Drivers!$F$7*SIN($A70*ReadMe!$C$14+Drivers!$G$7))*INDEX(TrackData!$G$6:$G$315,MOD(INT(D69),ReadMe!$C$9)+1)*IF(AND($A70&gt;=Drivers!$I$7,$A70&lt;Drivers!$I$7+Drivers!$J$7),Drivers!$K$7,1)*IF(AND($A70&gt;=Drivers!$L$7,$A70&lt;Drivers!$L$7+Drivers!$M$7),Drivers!$N$7,1)))</x:f>
        <x:v>2.6880469809664187</x:v>
      </x:c>
      <x:c r="K70" s="97" t="n">
        <x:f>IF(OR($A70&lt;=Drivers!$H$8,E69&gt;=ReadMe!$C$10),0,MAX(ReadMe!$C$15,(Drivers!$E$8+Drivers!$F$8*SIN($A70*ReadMe!$C$14+Drivers!$G$8))*INDEX(TrackData!$G$6:$G$315,MOD(INT(E69),ReadMe!$C$9)+1)*IF(AND($A70&gt;=Drivers!$I$8,$A70&lt;Drivers!$I$8+Drivers!$J$8),Drivers!$K$8,1)*IF(AND($A70&gt;=Drivers!$L$8,$A70&lt;Drivers!$L$8+Drivers!$M$8),Drivers!$N$8,1)))</x:f>
        <x:v>1.9335906507883047</x:v>
      </x:c>
      <x:c r="L70" s="97" t="n">
        <x:f>IF(OR($A70&lt;=Drivers!$H$9,F69&gt;=ReadMe!$C$10),0,MAX(ReadMe!$C$15,(Drivers!$E$9+Drivers!$F$9*SIN($A70*ReadMe!$C$14+Drivers!$G$9))*INDEX(TrackData!$G$6:$G$315,MOD(INT(F69),ReadMe!$C$9)+1)*IF(AND($A70&gt;=Drivers!$I$9,$A70&lt;Drivers!$I$9+Drivers!$J$9),Drivers!$K$9,1)*IF(AND($A70&gt;=Drivers!$L$9,$A70&lt;Drivers!$L$9+Drivers!$M$9),Drivers!$N$9,1)))</x:f>
        <x:v>1.841590659534103</x:v>
      </x:c>
      <x:c r="M70" s="97" t="n">
        <x:f>IF(OR($A70&lt;=Drivers!$H$10,G69&gt;=ReadMe!$C$10),0,MAX(ReadMe!$C$15,(Drivers!$E$10+Drivers!$F$10*SIN($A70*ReadMe!$C$14+Drivers!$G$10))*INDEX(TrackData!$G$6:$G$315,MOD(INT(G69),ReadMe!$C$9)+1)*IF(AND($A70&gt;=Drivers!$I$10,$A70&lt;Drivers!$I$10+Drivers!$J$10),Drivers!$K$10,1)*IF(AND($A70&gt;=Drivers!$L$10,$A70&lt;Drivers!$L$10+Drivers!$M$10),Drivers!$N$10,1)))</x:f>
        <x:v>1.5448293706275824</x:v>
      </x:c>
      <x:c r="N70" s="97" t="n">
        <x:f>IF(OR($A70&lt;=Drivers!$H$11,H69&gt;=ReadMe!$C$10),0,MAX(ReadMe!$C$15,(Drivers!$E$11+Drivers!$F$11*SIN($A70*ReadMe!$C$14+Drivers!$G$11))*INDEX(TrackData!$G$6:$G$315,MOD(INT(H69),ReadMe!$C$9)+1)*IF(AND($A70&gt;=Drivers!$I$11,$A70&lt;Drivers!$I$11+Drivers!$J$11),Drivers!$K$11,1)*IF(AND($A70&gt;=Drivers!$L$11,$A70&lt;Drivers!$L$11+Drivers!$M$11),Drivers!$N$11,1)))</x:f>
        <x:v>2.360037771714805</x:v>
      </x:c>
      <x:c r="O70" t="n">
        <x:f>MIN(ReadMe!$C$8,MAX(0,INT(C70/ReadMe!$C$9)))</x:f>
        <x:v>0</x:v>
      </x:c>
      <x:c r="P70" t="n">
        <x:f>MIN(ReadMe!$C$8,MAX(0,INT(D70/ReadMe!$C$9)))</x:f>
        <x:v>0</x:v>
      </x:c>
      <x:c r="Q70" t="n">
        <x:f>MIN(ReadMe!$C$8,MAX(0,INT(E70/ReadMe!$C$9)))</x:f>
        <x:v>0</x:v>
      </x:c>
      <x:c r="R70" t="n">
        <x:f>MIN(ReadMe!$C$8,MAX(0,INT(F70/ReadMe!$C$9)))</x:f>
        <x:v>0</x:v>
      </x:c>
      <x:c r="S70" t="n">
        <x:f>MIN(ReadMe!$C$8,MAX(0,INT(G70/ReadMe!$C$9)))</x:f>
        <x:v>0</x:v>
      </x:c>
      <x:c r="T70" t="n">
        <x:f>MIN(ReadMe!$C$8,MAX(0,INT(H70/ReadMe!$C$9)))</x:f>
        <x:v>0</x:v>
      </x:c>
    </x:row>
    <x:row r="71">
      <x:c r="A71" t="n">
        <x:v>65</x:v>
      </x:c>
      <x:c r="B71" s="97" t="n">
        <x:f>A71*ReadMe!$C$12</x:f>
        <x:v>16.25</x:v>
      </x:c>
      <x:c r="C71" s="97" t="n">
        <x:f>MIN(ReadMe!$C$10,C70+I71)</x:f>
        <x:v>148.21400309287273</x:v>
      </x:c>
      <x:c r="D71" s="97" t="n">
        <x:f>MIN(ReadMe!$C$10,D70+J71)</x:f>
        <x:v>126.51290966521127</x:v>
      </x:c>
      <x:c r="E71" s="97" t="n">
        <x:f>MIN(ReadMe!$C$10,E70+K71)</x:f>
        <x:v>115.91663019211973</x:v>
      </x:c>
      <x:c r="F71" s="97" t="n">
        <x:f>MIN(ReadMe!$C$10,F70+L71)</x:f>
        <x:v>124.36933897467269</x:v>
      </x:c>
      <x:c r="G71" s="97" t="n">
        <x:f>MIN(ReadMe!$C$10,G70+M71)</x:f>
        <x:v>109.76279395311505</x:v>
      </x:c>
      <x:c r="H71" s="97" t="n">
        <x:f>MIN(ReadMe!$C$10,H70+N71)</x:f>
        <x:v>112.28012601799874</x:v>
      </x:c>
      <x:c r="I71" s="97" t="n">
        <x:f>IF(OR($A71&lt;=Drivers!$H$6,C70&gt;=ReadMe!$C$10),0,MAX(ReadMe!$C$15,(Drivers!$E$6+Drivers!$F$6*SIN($A71*ReadMe!$C$14+Drivers!$G$6))*INDEX(TrackData!$G$6:$G$315,MOD(INT(C70),ReadMe!$C$9)+1)*IF(AND($A71&gt;=Drivers!$I$6,$A71&lt;Drivers!$I$6+Drivers!$J$6),Drivers!$K$6,1)*IF(AND($A71&gt;=Drivers!$L$6,$A71&lt;Drivers!$L$6+Drivers!$M$6),Drivers!$N$6,1)))</x:f>
        <x:v>3.3252589043576557</x:v>
      </x:c>
      <x:c r="J71" s="97" t="n">
        <x:f>IF(OR($A71&lt;=Drivers!$H$7,D70&gt;=ReadMe!$C$10),0,MAX(ReadMe!$C$15,(Drivers!$E$7+Drivers!$F$7*SIN($A71*ReadMe!$C$14+Drivers!$G$7))*INDEX(TrackData!$G$6:$G$315,MOD(INT(D70),ReadMe!$C$9)+1)*IF(AND($A71&gt;=Drivers!$I$7,$A71&lt;Drivers!$I$7+Drivers!$J$7),Drivers!$K$7,1)*IF(AND($A71&gt;=Drivers!$L$7,$A71&lt;Drivers!$L$7+Drivers!$M$7),Drivers!$N$7,1)))</x:f>
        <x:v>2.712035897827343</x:v>
      </x:c>
      <x:c r="K71" s="97" t="n">
        <x:f>IF(OR($A71&lt;=Drivers!$H$8,E70&gt;=ReadMe!$C$10),0,MAX(ReadMe!$C$15,(Drivers!$E$8+Drivers!$F$8*SIN($A71*ReadMe!$C$14+Drivers!$G$8))*INDEX(TrackData!$G$6:$G$315,MOD(INT(E70),ReadMe!$C$9)+1)*IF(AND($A71&gt;=Drivers!$I$8,$A71&lt;Drivers!$I$8+Drivers!$J$8),Drivers!$K$8,1)*IF(AND($A71&gt;=Drivers!$L$8,$A71&lt;Drivers!$L$8+Drivers!$M$8),Drivers!$N$8,1)))</x:f>
        <x:v>1.933600146269075</x:v>
      </x:c>
      <x:c r="L71" s="97" t="n">
        <x:f>IF(OR($A71&lt;=Drivers!$H$9,F70&gt;=ReadMe!$C$10),0,MAX(ReadMe!$C$15,(Drivers!$E$9+Drivers!$F$9*SIN($A71*ReadMe!$C$14+Drivers!$G$9))*INDEX(TrackData!$G$6:$G$315,MOD(INT(F70),ReadMe!$C$9)+1)*IF(AND($A71&gt;=Drivers!$I$9,$A71&lt;Drivers!$I$9+Drivers!$J$9),Drivers!$K$9,1)*IF(AND($A71&gt;=Drivers!$L$9,$A71&lt;Drivers!$L$9+Drivers!$M$9),Drivers!$N$9,1)))</x:f>
        <x:v>2.770958240473653</x:v>
      </x:c>
      <x:c r="M71" s="97" t="n">
        <x:f>IF(OR($A71&lt;=Drivers!$H$10,G70&gt;=ReadMe!$C$10),0,MAX(ReadMe!$C$15,(Drivers!$E$10+Drivers!$F$10*SIN($A71*ReadMe!$C$14+Drivers!$G$10))*INDEX(TrackData!$G$6:$G$315,MOD(INT(G70),ReadMe!$C$9)+1)*IF(AND($A71&gt;=Drivers!$I$10,$A71&lt;Drivers!$I$10+Drivers!$J$10),Drivers!$K$10,1)*IF(AND($A71&gt;=Drivers!$L$10,$A71&lt;Drivers!$L$10+Drivers!$M$10),Drivers!$N$10,1)))</x:f>
        <x:v>2.320222773486477</x:v>
      </x:c>
      <x:c r="N71" s="97" t="n">
        <x:f>IF(OR($A71&lt;=Drivers!$H$11,H70&gt;=ReadMe!$C$10),0,MAX(ReadMe!$C$15,(Drivers!$E$11+Drivers!$F$11*SIN($A71*ReadMe!$C$14+Drivers!$G$11))*INDEX(TrackData!$G$6:$G$315,MOD(INT(H70),ReadMe!$C$9)+1)*IF(AND($A71&gt;=Drivers!$I$11,$A71&lt;Drivers!$I$11+Drivers!$J$11),Drivers!$K$11,1)*IF(AND($A71&gt;=Drivers!$L$11,$A71&lt;Drivers!$L$11+Drivers!$M$11),Drivers!$N$11,1)))</x:f>
        <x:v>1.5585126654240797</x:v>
      </x:c>
      <x:c r="O71" t="n">
        <x:f>MIN(ReadMe!$C$8,MAX(0,INT(C71/ReadMe!$C$9)))</x:f>
        <x:v>0</x:v>
      </x:c>
      <x:c r="P71" t="n">
        <x:f>MIN(ReadMe!$C$8,MAX(0,INT(D71/ReadMe!$C$9)))</x:f>
        <x:v>0</x:v>
      </x:c>
      <x:c r="Q71" t="n">
        <x:f>MIN(ReadMe!$C$8,MAX(0,INT(E71/ReadMe!$C$9)))</x:f>
        <x:v>0</x:v>
      </x:c>
      <x:c r="R71" t="n">
        <x:f>MIN(ReadMe!$C$8,MAX(0,INT(F71/ReadMe!$C$9)))</x:f>
        <x:v>0</x:v>
      </x:c>
      <x:c r="S71" t="n">
        <x:f>MIN(ReadMe!$C$8,MAX(0,INT(G71/ReadMe!$C$9)))</x:f>
        <x:v>0</x:v>
      </x:c>
      <x:c r="T71" t="n">
        <x:f>MIN(ReadMe!$C$8,MAX(0,INT(H71/ReadMe!$C$9)))</x:f>
        <x:v>0</x:v>
      </x:c>
    </x:row>
    <x:row r="72">
      <x:c r="A72" t="n">
        <x:v>66</x:v>
      </x:c>
      <x:c r="B72" s="97" t="n">
        <x:f>A72*ReadMe!$C$12</x:f>
        <x:v>16.5</x:v>
      </x:c>
      <x:c r="C72" s="97" t="n">
        <x:f>MIN(ReadMe!$C$10,C71+I72)</x:f>
        <x:v>151.55620350777295</x:v>
      </x:c>
      <x:c r="D72" s="97" t="n">
        <x:f>MIN(ReadMe!$C$10,D71+J72)</x:f>
        <x:v>129.24830080850492</x:v>
      </x:c>
      <x:c r="E72" s="97" t="n">
        <x:f>MIN(ReadMe!$C$10,E71+K72)</x:f>
        <x:v>117.84860532293071</x:v>
      </x:c>
      <x:c r="F72" s="97" t="n">
        <x:f>MIN(ReadMe!$C$10,F71+L72)</x:f>
        <x:v>127.1204091763244</x:v>
      </x:c>
      <x:c r="G72" s="97" t="n">
        <x:f>MIN(ReadMe!$C$10,G71+M72)</x:f>
        <x:v>111.28170278116794</x:v>
      </x:c>
      <x:c r="H72" s="97" t="n">
        <x:f>MIN(ReadMe!$C$10,H71+N72)</x:f>
        <x:v>113.84079249228132</x:v>
      </x:c>
      <x:c r="I72" s="97" t="n">
        <x:f>IF(OR($A72&lt;=Drivers!$H$6,C71&gt;=ReadMe!$C$10),0,MAX(ReadMe!$C$15,(Drivers!$E$6+Drivers!$F$6*SIN($A72*ReadMe!$C$14+Drivers!$G$6))*INDEX(TrackData!$G$6:$G$315,MOD(INT(C71),ReadMe!$C$9)+1)*IF(AND($A72&gt;=Drivers!$I$6,$A72&lt;Drivers!$I$6+Drivers!$J$6),Drivers!$K$6,1)*IF(AND($A72&gt;=Drivers!$L$6,$A72&lt;Drivers!$L$6+Drivers!$M$6),Drivers!$N$6,1)))</x:f>
        <x:v>3.3422004149002205</x:v>
      </x:c>
      <x:c r="J72" s="97" t="n">
        <x:f>IF(OR($A72&lt;=Drivers!$H$7,D71&gt;=ReadMe!$C$10),0,MAX(ReadMe!$C$15,(Drivers!$E$7+Drivers!$F$7*SIN($A72*ReadMe!$C$14+Drivers!$G$7))*INDEX(TrackData!$G$6:$G$315,MOD(INT(D71),ReadMe!$C$9)+1)*IF(AND($A72&gt;=Drivers!$I$7,$A72&lt;Drivers!$I$7+Drivers!$J$7),Drivers!$K$7,1)*IF(AND($A72&gt;=Drivers!$L$7,$A72&lt;Drivers!$L$7+Drivers!$M$7),Drivers!$N$7,1)))</x:f>
        <x:v>2.7353911432936595</x:v>
      </x:c>
      <x:c r="K72" s="97" t="n">
        <x:f>IF(OR($A72&lt;=Drivers!$H$8,E71&gt;=ReadMe!$C$10),0,MAX(ReadMe!$C$15,(Drivers!$E$8+Drivers!$F$8*SIN($A72*ReadMe!$C$14+Drivers!$G$8))*INDEX(TrackData!$G$6:$G$315,MOD(INT(E71),ReadMe!$C$9)+1)*IF(AND($A72&gt;=Drivers!$I$8,$A72&lt;Drivers!$I$8+Drivers!$J$8),Drivers!$K$8,1)*IF(AND($A72&gt;=Drivers!$L$8,$A72&lt;Drivers!$L$8+Drivers!$M$8),Drivers!$N$8,1)))</x:f>
        <x:v>1.9319751308109874</x:v>
      </x:c>
      <x:c r="L72" s="97" t="n">
        <x:f>IF(OR($A72&lt;=Drivers!$H$9,F71&gt;=ReadMe!$C$10),0,MAX(ReadMe!$C$15,(Drivers!$E$9+Drivers!$F$9*SIN($A72*ReadMe!$C$14+Drivers!$G$9))*INDEX(TrackData!$G$6:$G$315,MOD(INT(F71),ReadMe!$C$9)+1)*IF(AND($A72&gt;=Drivers!$I$9,$A72&lt;Drivers!$I$9+Drivers!$J$9),Drivers!$K$9,1)*IF(AND($A72&gt;=Drivers!$L$9,$A72&lt;Drivers!$L$9+Drivers!$M$9),Drivers!$N$9,1)))</x:f>
        <x:v>2.7510702016517077</x:v>
      </x:c>
      <x:c r="M72" s="97" t="n">
        <x:f>IF(OR($A72&lt;=Drivers!$H$10,G71&gt;=ReadMe!$C$10),0,MAX(ReadMe!$C$15,(Drivers!$E$10+Drivers!$F$10*SIN($A72*ReadMe!$C$14+Drivers!$G$10))*INDEX(TrackData!$G$6:$G$315,MOD(INT(G71),ReadMe!$C$9)+1)*IF(AND($A72&gt;=Drivers!$I$10,$A72&lt;Drivers!$I$10+Drivers!$J$10),Drivers!$K$10,1)*IF(AND($A72&gt;=Drivers!$L$10,$A72&lt;Drivers!$L$10+Drivers!$M$10),Drivers!$N$10,1)))</x:f>
        <x:v>1.5189088280528795</x:v>
      </x:c>
      <x:c r="N72" s="97" t="n">
        <x:f>IF(OR($A72&lt;=Drivers!$H$11,H71&gt;=ReadMe!$C$10),0,MAX(ReadMe!$C$15,(Drivers!$E$11+Drivers!$F$11*SIN($A72*ReadMe!$C$14+Drivers!$G$11))*INDEX(TrackData!$G$6:$G$315,MOD(INT(H71),ReadMe!$C$9)+1)*IF(AND($A72&gt;=Drivers!$I$11,$A72&lt;Drivers!$I$11+Drivers!$J$11),Drivers!$K$11,1)*IF(AND($A72&gt;=Drivers!$L$11,$A72&lt;Drivers!$L$11+Drivers!$M$11),Drivers!$N$11,1)))</x:f>
        <x:v>1.5606664742825824</x:v>
      </x:c>
      <x:c r="O72" t="n">
        <x:f>MIN(ReadMe!$C$8,MAX(0,INT(C72/ReadMe!$C$9)))</x:f>
        <x:v>0</x:v>
      </x:c>
      <x:c r="P72" t="n">
        <x:f>MIN(ReadMe!$C$8,MAX(0,INT(D72/ReadMe!$C$9)))</x:f>
        <x:v>0</x:v>
      </x:c>
      <x:c r="Q72" t="n">
        <x:f>MIN(ReadMe!$C$8,MAX(0,INT(E72/ReadMe!$C$9)))</x:f>
        <x:v>0</x:v>
      </x:c>
      <x:c r="R72" t="n">
        <x:f>MIN(ReadMe!$C$8,MAX(0,INT(F72/ReadMe!$C$9)))</x:f>
        <x:v>0</x:v>
      </x:c>
      <x:c r="S72" t="n">
        <x:f>MIN(ReadMe!$C$8,MAX(0,INT(G72/ReadMe!$C$9)))</x:f>
        <x:v>0</x:v>
      </x:c>
      <x:c r="T72" t="n">
        <x:f>MIN(ReadMe!$C$8,MAX(0,INT(H72/ReadMe!$C$9)))</x:f>
        <x:v>0</x:v>
      </x:c>
    </x:row>
    <x:row r="73">
      <x:c r="A73" t="n">
        <x:v>67</x:v>
      </x:c>
      <x:c r="B73" s="97" t="n">
        <x:f>A73*ReadMe!$C$12</x:f>
        <x:v>16.75</x:v>
      </x:c>
      <x:c r="C73" s="97" t="n">
        <x:f>MIN(ReadMe!$C$10,C72+I73)</x:f>
        <x:v>154.91687528759098</x:v>
      </x:c>
      <x:c r="D73" s="97" t="n">
        <x:f>MIN(ReadMe!$C$10,D72+J73)</x:f>
        <x:v>132.0062527239298</x:v>
      </x:c>
      <x:c r="E73" s="97" t="n">
        <x:f>MIN(ReadMe!$C$10,E72+K73)</x:f>
        <x:v>119.777332115651</x:v>
      </x:c>
      <x:c r="F73" s="97" t="n">
        <x:f>MIN(ReadMe!$C$10,F72+L73)</x:f>
        <x:v>129.85117086800363</x:v>
      </x:c>
      <x:c r="G73" s="97" t="n">
        <x:f>MIN(ReadMe!$C$10,G72+M73)</x:f>
        <x:v>112.78930318204755</x:v>
      </x:c>
      <x:c r="H73" s="97" t="n">
        <x:f>MIN(ReadMe!$C$10,H72+N73)</x:f>
        <x:v>115.40486401911544</x:v>
      </x:c>
      <x:c r="I73" s="97" t="n">
        <x:f>IF(OR($A73&lt;=Drivers!$H$6,C72&gt;=ReadMe!$C$10),0,MAX(ReadMe!$C$15,(Drivers!$E$6+Drivers!$F$6*SIN($A73*ReadMe!$C$14+Drivers!$G$6))*INDEX(TrackData!$G$6:$G$315,MOD(INT(C72),ReadMe!$C$9)+1)*IF(AND($A73&gt;=Drivers!$I$6,$A73&lt;Drivers!$I$6+Drivers!$J$6),Drivers!$K$6,1)*IF(AND($A73&gt;=Drivers!$L$6,$A73&lt;Drivers!$L$6+Drivers!$M$6),Drivers!$N$6,1)))</x:f>
        <x:v>3.3606717798180377</x:v>
      </x:c>
      <x:c r="J73" s="97" t="n">
        <x:f>IF(OR($A73&lt;=Drivers!$H$7,D72&gt;=ReadMe!$C$10),0,MAX(ReadMe!$C$15,(Drivers!$E$7+Drivers!$F$7*SIN($A73*ReadMe!$C$14+Drivers!$G$7))*INDEX(TrackData!$G$6:$G$315,MOD(INT(D72),ReadMe!$C$9)+1)*IF(AND($A73&gt;=Drivers!$I$7,$A73&lt;Drivers!$I$7+Drivers!$J$7),Drivers!$K$7,1)*IF(AND($A73&gt;=Drivers!$L$7,$A73&lt;Drivers!$L$7+Drivers!$M$7),Drivers!$N$7,1)))</x:f>
        <x:v>2.757951915424871</x:v>
      </x:c>
      <x:c r="K73" s="97" t="n">
        <x:f>IF(OR($A73&lt;=Drivers!$H$8,E72&gt;=ReadMe!$C$10),0,MAX(ReadMe!$C$15,(Drivers!$E$8+Drivers!$F$8*SIN($A73*ReadMe!$C$14+Drivers!$G$8))*INDEX(TrackData!$G$6:$G$315,MOD(INT(E72),ReadMe!$C$9)+1)*IF(AND($A73&gt;=Drivers!$I$8,$A73&lt;Drivers!$I$8+Drivers!$J$8),Drivers!$K$8,1)*IF(AND($A73&gt;=Drivers!$L$8,$A73&lt;Drivers!$L$8+Drivers!$M$8),Drivers!$N$8,1)))</x:f>
        <x:v>1.9287267927202993</x:v>
      </x:c>
      <x:c r="L73" s="97" t="n">
        <x:f>IF(OR($A73&lt;=Drivers!$H$9,F72&gt;=ReadMe!$C$10),0,MAX(ReadMe!$C$15,(Drivers!$E$9+Drivers!$F$9*SIN($A73*ReadMe!$C$14+Drivers!$G$9))*INDEX(TrackData!$G$6:$G$315,MOD(INT(F72),ReadMe!$C$9)+1)*IF(AND($A73&gt;=Drivers!$I$9,$A73&lt;Drivers!$I$9+Drivers!$J$9),Drivers!$K$9,1)*IF(AND($A73&gt;=Drivers!$L$9,$A73&lt;Drivers!$L$9+Drivers!$M$9),Drivers!$N$9,1)))</x:f>
        <x:v>2.730761691679232</x:v>
      </x:c>
      <x:c r="M73" s="97" t="n">
        <x:f>IF(OR($A73&lt;=Drivers!$H$10,G72&gt;=ReadMe!$C$10),0,MAX(ReadMe!$C$15,(Drivers!$E$10+Drivers!$F$10*SIN($A73*ReadMe!$C$14+Drivers!$G$10))*INDEX(TrackData!$G$6:$G$315,MOD(INT(G72),ReadMe!$C$9)+1)*IF(AND($A73&gt;=Drivers!$I$10,$A73&lt;Drivers!$I$10+Drivers!$J$10),Drivers!$K$10,1)*IF(AND($A73&gt;=Drivers!$L$10,$A73&lt;Drivers!$L$10+Drivers!$M$10),Drivers!$N$10,1)))</x:f>
        <x:v>1.5076004008796056</x:v>
      </x:c>
      <x:c r="N73" s="97" t="n">
        <x:f>IF(OR($A73&lt;=Drivers!$H$11,H72&gt;=ReadMe!$C$10),0,MAX(ReadMe!$C$15,(Drivers!$E$11+Drivers!$F$11*SIN($A73*ReadMe!$C$14+Drivers!$G$11))*INDEX(TrackData!$G$6:$G$315,MOD(INT(H72),ReadMe!$C$9)+1)*IF(AND($A73&gt;=Drivers!$I$11,$A73&lt;Drivers!$I$11+Drivers!$J$11),Drivers!$K$11,1)*IF(AND($A73&gt;=Drivers!$L$11,$A73&lt;Drivers!$L$11+Drivers!$M$11),Drivers!$N$11,1)))</x:f>
        <x:v>1.5640715268341099</x:v>
      </x:c>
      <x:c r="O73" t="n">
        <x:f>MIN(ReadMe!$C$8,MAX(0,INT(C73/ReadMe!$C$9)))</x:f>
        <x:v>0</x:v>
      </x:c>
      <x:c r="P73" t="n">
        <x:f>MIN(ReadMe!$C$8,MAX(0,INT(D73/ReadMe!$C$9)))</x:f>
        <x:v>0</x:v>
      </x:c>
      <x:c r="Q73" t="n">
        <x:f>MIN(ReadMe!$C$8,MAX(0,INT(E73/ReadMe!$C$9)))</x:f>
        <x:v>0</x:v>
      </x:c>
      <x:c r="R73" t="n">
        <x:f>MIN(ReadMe!$C$8,MAX(0,INT(F73/ReadMe!$C$9)))</x:f>
        <x:v>0</x:v>
      </x:c>
      <x:c r="S73" t="n">
        <x:f>MIN(ReadMe!$C$8,MAX(0,INT(G73/ReadMe!$C$9)))</x:f>
        <x:v>0</x:v>
      </x:c>
      <x:c r="T73" t="n">
        <x:f>MIN(ReadMe!$C$8,MAX(0,INT(H73/ReadMe!$C$9)))</x:f>
        <x:v>0</x:v>
      </x:c>
    </x:row>
    <x:row r="74">
      <x:c r="A74" t="n">
        <x:v>68</x:v>
      </x:c>
      <x:c r="B74" s="97" t="n">
        <x:f>A74*ReadMe!$C$12</x:f>
        <x:v>17</x:v>
      </x:c>
      <x:c r="C74" s="97" t="n">
        <x:f>MIN(ReadMe!$C$10,C73+I74)</x:f>
        <x:v>158.29742111050408</x:v>
      </x:c>
      <x:c r="D74" s="97" t="n">
        <x:f>MIN(ReadMe!$C$10,D73+J74)</x:f>
        <x:v>134.78581560619577</x:v>
      </x:c>
      <x:c r="E74" s="97" t="n">
        <x:f>MIN(ReadMe!$C$10,E73+K74)</x:f>
        <x:v>121.70120961260535</x:v>
      </x:c>
      <x:c r="F74" s="97" t="n">
        <x:f>MIN(ReadMe!$C$10,F73+L74)</x:f>
        <x:v>132.5613434035862</x:v>
      </x:c>
      <x:c r="G74" s="97" t="n">
        <x:f>MIN(ReadMe!$C$10,G73+M74)</x:f>
        <x:v>114.28680279007062</x:v>
      </x:c>
      <x:c r="H74" s="97" t="n">
        <x:f>MIN(ReadMe!$C$10,H73+N74)</x:f>
        <x:v>116.97356839825048</x:v>
      </x:c>
      <x:c r="I74" s="97" t="n">
        <x:f>IF(OR($A74&lt;=Drivers!$H$6,C73&gt;=ReadMe!$C$10),0,MAX(ReadMe!$C$15,(Drivers!$E$6+Drivers!$F$6*SIN($A74*ReadMe!$C$14+Drivers!$G$6))*INDEX(TrackData!$G$6:$G$315,MOD(INT(C73),ReadMe!$C$9)+1)*IF(AND($A74&gt;=Drivers!$I$6,$A74&lt;Drivers!$I$6+Drivers!$J$6),Drivers!$K$6,1)*IF(AND($A74&gt;=Drivers!$L$6,$A74&lt;Drivers!$L$6+Drivers!$M$6),Drivers!$N$6,1)))</x:f>
        <x:v>3.380545822913079</x:v>
      </x:c>
      <x:c r="J74" s="97" t="n">
        <x:f>IF(OR($A74&lt;=Drivers!$H$7,D73&gt;=ReadMe!$C$10),0,MAX(ReadMe!$C$15,(Drivers!$E$7+Drivers!$F$7*SIN($A74*ReadMe!$C$14+Drivers!$G$7))*INDEX(TrackData!$G$6:$G$315,MOD(INT(D73),ReadMe!$C$9)+1)*IF(AND($A74&gt;=Drivers!$I$7,$A74&lt;Drivers!$I$7+Drivers!$J$7),Drivers!$K$7,1)*IF(AND($A74&gt;=Drivers!$L$7,$A74&lt;Drivers!$L$7+Drivers!$M$7),Drivers!$N$7,1)))</x:f>
        <x:v>2.779562882265976</x:v>
      </x:c>
      <x:c r="K74" s="97" t="n">
        <x:f>IF(OR($A74&lt;=Drivers!$H$8,E73&gt;=ReadMe!$C$10),0,MAX(ReadMe!$C$15,(Drivers!$E$8+Drivers!$F$8*SIN($A74*ReadMe!$C$14+Drivers!$G$8))*INDEX(TrackData!$G$6:$G$315,MOD(INT(E73),ReadMe!$C$9)+1)*IF(AND($A74&gt;=Drivers!$I$8,$A74&lt;Drivers!$I$8+Drivers!$J$8),Drivers!$K$8,1)*IF(AND($A74&gt;=Drivers!$L$8,$A74&lt;Drivers!$L$8+Drivers!$M$8),Drivers!$N$8,1)))</x:f>
        <x:v>1.9238774969543446</x:v>
      </x:c>
      <x:c r="L74" s="97" t="n">
        <x:f>IF(OR($A74&lt;=Drivers!$H$9,F73&gt;=ReadMe!$C$10),0,MAX(ReadMe!$C$15,(Drivers!$E$9+Drivers!$F$9*SIN($A74*ReadMe!$C$14+Drivers!$G$9))*INDEX(TrackData!$G$6:$G$315,MOD(INT(F73),ReadMe!$C$9)+1)*IF(AND($A74&gt;=Drivers!$I$9,$A74&lt;Drivers!$I$9+Drivers!$J$9),Drivers!$K$9,1)*IF(AND($A74&gt;=Drivers!$L$9,$A74&lt;Drivers!$L$9+Drivers!$M$9),Drivers!$N$9,1)))</x:f>
        <x:v>2.7101725355825503</x:v>
      </x:c>
      <x:c r="M74" s="97" t="n">
        <x:f>IF(OR($A74&lt;=Drivers!$H$10,G73&gt;=ReadMe!$C$10),0,MAX(ReadMe!$C$15,(Drivers!$E$10+Drivers!$F$10*SIN($A74*ReadMe!$C$14+Drivers!$G$10))*INDEX(TrackData!$G$6:$G$315,MOD(INT(G73),ReadMe!$C$9)+1)*IF(AND($A74&gt;=Drivers!$I$10,$A74&lt;Drivers!$I$10+Drivers!$J$10),Drivers!$K$10,1)*IF(AND($A74&gt;=Drivers!$L$10,$A74&lt;Drivers!$L$10+Drivers!$M$10),Drivers!$N$10,1)))</x:f>
        <x:v>1.4974996080230722</x:v>
      </x:c>
      <x:c r="N74" s="97" t="n">
        <x:f>IF(OR($A74&lt;=Drivers!$H$11,H73&gt;=ReadMe!$C$10),0,MAX(ReadMe!$C$15,(Drivers!$E$11+Drivers!$F$11*SIN($A74*ReadMe!$C$14+Drivers!$G$11))*INDEX(TrackData!$G$6:$G$315,MOD(INT(H73),ReadMe!$C$9)+1)*IF(AND($A74&gt;=Drivers!$I$11,$A74&lt;Drivers!$I$11+Drivers!$J$11),Drivers!$K$11,1)*IF(AND($A74&gt;=Drivers!$L$11,$A74&lt;Drivers!$L$11+Drivers!$M$11),Drivers!$N$11,1)))</x:f>
        <x:v>1.568704379135049</x:v>
      </x:c>
      <x:c r="O74" t="n">
        <x:f>MIN(ReadMe!$C$8,MAX(0,INT(C74/ReadMe!$C$9)))</x:f>
        <x:v>0</x:v>
      </x:c>
      <x:c r="P74" t="n">
        <x:f>MIN(ReadMe!$C$8,MAX(0,INT(D74/ReadMe!$C$9)))</x:f>
        <x:v>0</x:v>
      </x:c>
      <x:c r="Q74" t="n">
        <x:f>MIN(ReadMe!$C$8,MAX(0,INT(E74/ReadMe!$C$9)))</x:f>
        <x:v>0</x:v>
      </x:c>
      <x:c r="R74" t="n">
        <x:f>MIN(ReadMe!$C$8,MAX(0,INT(F74/ReadMe!$C$9)))</x:f>
        <x:v>0</x:v>
      </x:c>
      <x:c r="S74" t="n">
        <x:f>MIN(ReadMe!$C$8,MAX(0,INT(G74/ReadMe!$C$9)))</x:f>
        <x:v>0</x:v>
      </x:c>
      <x:c r="T74" t="n">
        <x:f>MIN(ReadMe!$C$8,MAX(0,INT(H74/ReadMe!$C$9)))</x:f>
        <x:v>0</x:v>
      </x:c>
    </x:row>
    <x:row r="75">
      <x:c r="A75" t="n">
        <x:v>69</x:v>
      </x:c>
      <x:c r="B75" s="97" t="n">
        <x:f>A75*ReadMe!$C$12</x:f>
        <x:v>17.25</x:v>
      </x:c>
      <x:c r="C75" s="97" t="n">
        <x:f>MIN(ReadMe!$C$10,C74+I75)</x:f>
        <x:v>161.69910682098754</x:v>
      </x:c>
      <x:c r="D75" s="97" t="n">
        <x:f>MIN(ReadMe!$C$10,D74+J75)</x:f>
        <x:v>137.5858908575109</x:v>
      </x:c>
      <x:c r="E75" s="97" t="n">
        <x:f>MIN(ReadMe!$C$10,E74+K75)</x:f>
        <x:v>124.60645299311713</x:v>
      </x:c>
      <x:c r="F75" s="97" t="n">
        <x:f>MIN(ReadMe!$C$10,F74+L75)</x:f>
        <x:v>135.25078789423569</x:v>
      </x:c>
      <x:c r="G75" s="97" t="n">
        <x:f>MIN(ReadMe!$C$10,G74+M75)</x:f>
        <x:v>115.77547878397785</x:v>
      </x:c>
      <x:c r="H75" s="97" t="n">
        <x:f>MIN(ReadMe!$C$10,H74+N75)</x:f>
        <x:v>118.54810153203445</x:v>
      </x:c>
      <x:c r="I75" s="97" t="n">
        <x:f>IF(OR($A75&lt;=Drivers!$H$6,C74&gt;=ReadMe!$C$10),0,MAX(ReadMe!$C$15,(Drivers!$E$6+Drivers!$F$6*SIN($A75*ReadMe!$C$14+Drivers!$G$6))*INDEX(TrackData!$G$6:$G$315,MOD(INT(C74),ReadMe!$C$9)+1)*IF(AND($A75&gt;=Drivers!$I$6,$A75&lt;Drivers!$I$6+Drivers!$J$6),Drivers!$K$6,1)*IF(AND($A75&gt;=Drivers!$L$6,$A75&lt;Drivers!$L$6+Drivers!$M$6),Drivers!$N$6,1)))</x:f>
        <x:v>3.401685710483476</x:v>
      </x:c>
      <x:c r="J75" s="97" t="n">
        <x:f>IF(OR($A75&lt;=Drivers!$H$7,D74&gt;=ReadMe!$C$10),0,MAX(ReadMe!$C$15,(Drivers!$E$7+Drivers!$F$7*SIN($A75*ReadMe!$C$14+Drivers!$G$7))*INDEX(TrackData!$G$6:$G$315,MOD(INT(D74),ReadMe!$C$9)+1)*IF(AND($A75&gt;=Drivers!$I$7,$A75&lt;Drivers!$I$7+Drivers!$J$7),Drivers!$K$7,1)*IF(AND($A75&gt;=Drivers!$L$7,$A75&lt;Drivers!$L$7+Drivers!$M$7),Drivers!$N$7,1)))</x:f>
        <x:v>2.8000752513151332</x:v>
      </x:c>
      <x:c r="K75" s="97" t="n">
        <x:f>IF(OR($A75&lt;=Drivers!$H$8,E74&gt;=ReadMe!$C$10),0,MAX(ReadMe!$C$15,(Drivers!$E$8+Drivers!$F$8*SIN($A75*ReadMe!$C$14+Drivers!$G$8))*INDEX(TrackData!$G$6:$G$315,MOD(INT(E74),ReadMe!$C$9)+1)*IF(AND($A75&gt;=Drivers!$I$8,$A75&lt;Drivers!$I$8+Drivers!$J$8),Drivers!$K$8,1)*IF(AND($A75&gt;=Drivers!$L$8,$A75&lt;Drivers!$L$8+Drivers!$M$8),Drivers!$N$8,1)))</x:f>
        <x:v>2.9052433805117754</x:v>
      </x:c>
      <x:c r="L75" s="97" t="n">
        <x:f>IF(OR($A75&lt;=Drivers!$H$9,F74&gt;=ReadMe!$C$10),0,MAX(ReadMe!$C$15,(Drivers!$E$9+Drivers!$F$9*SIN($A75*ReadMe!$C$14+Drivers!$G$9))*INDEX(TrackData!$G$6:$G$315,MOD(INT(F74),ReadMe!$C$9)+1)*IF(AND($A75&gt;=Drivers!$I$9,$A75&lt;Drivers!$I$9+Drivers!$J$9),Drivers!$K$9,1)*IF(AND($A75&gt;=Drivers!$L$9,$A75&lt;Drivers!$L$9+Drivers!$M$9),Drivers!$N$9,1)))</x:f>
        <x:v>2.689444490649479</x:v>
      </x:c>
      <x:c r="M75" s="97" t="n">
        <x:f>IF(OR($A75&lt;=Drivers!$H$10,G74&gt;=ReadMe!$C$10),0,MAX(ReadMe!$C$15,(Drivers!$E$10+Drivers!$F$10*SIN($A75*ReadMe!$C$14+Drivers!$G$10))*INDEX(TrackData!$G$6:$G$315,MOD(INT(G74),ReadMe!$C$9)+1)*IF(AND($A75&gt;=Drivers!$I$10,$A75&lt;Drivers!$I$10+Drivers!$J$10),Drivers!$K$10,1)*IF(AND($A75&gt;=Drivers!$L$10,$A75&lt;Drivers!$L$10+Drivers!$M$10),Drivers!$N$10,1)))</x:f>
        <x:v>1.488675993907216</x:v>
      </x:c>
      <x:c r="N75" s="97" t="n">
        <x:f>IF(OR($A75&lt;=Drivers!$H$11,H74&gt;=ReadMe!$C$10),0,MAX(ReadMe!$C$15,(Drivers!$E$11+Drivers!$F$11*SIN($A75*ReadMe!$C$14+Drivers!$G$11))*INDEX(TrackData!$G$6:$G$315,MOD(INT(H74),ReadMe!$C$9)+1)*IF(AND($A75&gt;=Drivers!$I$11,$A75&lt;Drivers!$I$11+Drivers!$J$11),Drivers!$K$11,1)*IF(AND($A75&gt;=Drivers!$L$11,$A75&lt;Drivers!$L$11+Drivers!$M$11),Drivers!$N$11,1)))</x:f>
        <x:v>1.5745331337839745</x:v>
      </x:c>
      <x:c r="O75" t="n">
        <x:f>MIN(ReadMe!$C$8,MAX(0,INT(C75/ReadMe!$C$9)))</x:f>
        <x:v>0</x:v>
      </x:c>
      <x:c r="P75" t="n">
        <x:f>MIN(ReadMe!$C$8,MAX(0,INT(D75/ReadMe!$C$9)))</x:f>
        <x:v>0</x:v>
      </x:c>
      <x:c r="Q75" t="n">
        <x:f>MIN(ReadMe!$C$8,MAX(0,INT(E75/ReadMe!$C$9)))</x:f>
        <x:v>0</x:v>
      </x:c>
      <x:c r="R75" t="n">
        <x:f>MIN(ReadMe!$C$8,MAX(0,INT(F75/ReadMe!$C$9)))</x:f>
        <x:v>0</x:v>
      </x:c>
      <x:c r="S75" t="n">
        <x:f>MIN(ReadMe!$C$8,MAX(0,INT(G75/ReadMe!$C$9)))</x:f>
        <x:v>0</x:v>
      </x:c>
      <x:c r="T75" t="n">
        <x:f>MIN(ReadMe!$C$8,MAX(0,INT(H75/ReadMe!$C$9)))</x:f>
        <x:v>0</x:v>
      </x:c>
    </x:row>
    <x:row r="76">
      <x:c r="A76" t="n">
        <x:v>70</x:v>
      </x:c>
      <x:c r="B76" s="97" t="n">
        <x:f>A76*ReadMe!$C$12</x:f>
        <x:v>17.5</x:v>
      </x:c>
      <x:c r="C76" s="97" t="n">
        <x:f>MIN(ReadMe!$C$10,C75+I76)</x:f>
        <x:v>165.12305271441738</x:v>
      </x:c>
      <x:c r="D76" s="97" t="n">
        <x:f>MIN(ReadMe!$C$10,D75+J76)</x:f>
        <x:v>140.4052386514778</x:v>
      </x:c>
      <x:c r="E76" s="97" t="n">
        <x:f>MIN(ReadMe!$C$10,E75+K76)</x:f>
        <x:v>127.4996656835523</x:v>
      </x:c>
      <x:c r="F76" s="97" t="n">
        <x:f>MIN(ReadMe!$C$10,F75+L76)</x:f>
        <x:v>137.91950816465956</x:v>
      </x:c>
      <x:c r="G76" s="97" t="n">
        <x:f>MIN(ReadMe!$C$10,G75+M76)</x:f>
        <x:v>117.25666909349938</x:v>
      </x:c>
      <x:c r="H76" s="97" t="n">
        <x:f>MIN(ReadMe!$C$10,H75+N76)</x:f>
        <x:v>120.12961919157118</x:v>
      </x:c>
      <x:c r="I76" s="97" t="n">
        <x:f>IF(OR($A76&lt;=Drivers!$H$6,C75&gt;=ReadMe!$C$10),0,MAX(ReadMe!$C$15,(Drivers!$E$6+Drivers!$F$6*SIN($A76*ReadMe!$C$14+Drivers!$G$6))*INDEX(TrackData!$G$6:$G$315,MOD(INT(C75),ReadMe!$C$9)+1)*IF(AND($A76&gt;=Drivers!$I$6,$A76&lt;Drivers!$I$6+Drivers!$J$6),Drivers!$K$6,1)*IF(AND($A76&gt;=Drivers!$L$6,$A76&lt;Drivers!$L$6+Drivers!$M$6),Drivers!$N$6,1)))</x:f>
        <x:v>3.423945893429858</x:v>
      </x:c>
      <x:c r="J76" s="97" t="n">
        <x:f>IF(OR($A76&lt;=Drivers!$H$7,D75&gt;=ReadMe!$C$10),0,MAX(ReadMe!$C$15,(Drivers!$E$7+Drivers!$F$7*SIN($A76*ReadMe!$C$14+Drivers!$G$7))*INDEX(TrackData!$G$6:$G$315,MOD(INT(D75),ReadMe!$C$9)+1)*IF(AND($A76&gt;=Drivers!$I$7,$A76&lt;Drivers!$I$7+Drivers!$J$7),Drivers!$K$7,1)*IF(AND($A76&gt;=Drivers!$L$7,$A76&lt;Drivers!$L$7+Drivers!$M$7),Drivers!$N$7,1)))</x:f>
        <x:v>2.8193477939668847</x:v>
      </x:c>
      <x:c r="K76" s="97" t="n">
        <x:f>IF(OR($A76&lt;=Drivers!$H$8,E75&gt;=ReadMe!$C$10),0,MAX(ReadMe!$C$15,(Drivers!$E$8+Drivers!$F$8*SIN($A76*ReadMe!$C$14+Drivers!$G$8))*INDEX(TrackData!$G$6:$G$315,MOD(INT(E75),ReadMe!$C$9)+1)*IF(AND($A76&gt;=Drivers!$I$8,$A76&lt;Drivers!$I$8+Drivers!$J$8),Drivers!$K$8,1)*IF(AND($A76&gt;=Drivers!$L$8,$A76&lt;Drivers!$L$8+Drivers!$M$8),Drivers!$N$8,1)))</x:f>
        <x:v>2.89321269043517</x:v>
      </x:c>
      <x:c r="L76" s="97" t="n">
        <x:f>IF(OR($A76&lt;=Drivers!$H$9,F75&gt;=ReadMe!$C$10),0,MAX(ReadMe!$C$15,(Drivers!$E$9+Drivers!$F$9*SIN($A76*ReadMe!$C$14+Drivers!$G$9))*INDEX(TrackData!$G$6:$G$315,MOD(INT(F75),ReadMe!$C$9)+1)*IF(AND($A76&gt;=Drivers!$I$9,$A76&lt;Drivers!$I$9+Drivers!$J$9),Drivers!$K$9,1)*IF(AND($A76&gt;=Drivers!$L$9,$A76&lt;Drivers!$L$9+Drivers!$M$9),Drivers!$N$9,1)))</x:f>
        <x:v>2.668720270423866</x:v>
      </x:c>
      <x:c r="M76" s="97" t="n">
        <x:f>IF(OR($A76&lt;=Drivers!$H$10,G75&gt;=ReadMe!$C$10),0,MAX(ReadMe!$C$15,(Drivers!$E$10+Drivers!$F$10*SIN($A76*ReadMe!$C$14+Drivers!$G$10))*INDEX(TrackData!$G$6:$G$315,MOD(INT(G75),ReadMe!$C$9)+1)*IF(AND($A76&gt;=Drivers!$I$10,$A76&lt;Drivers!$I$10+Drivers!$J$10),Drivers!$K$10,1)*IF(AND($A76&gt;=Drivers!$L$10,$A76&lt;Drivers!$L$10+Drivers!$M$10),Drivers!$N$10,1)))</x:f>
        <x:v>1.4811903095215357</x:v>
      </x:c>
      <x:c r="N76" s="97" t="n">
        <x:f>IF(OR($A76&lt;=Drivers!$H$11,H75&gt;=ReadMe!$C$10),0,MAX(ReadMe!$C$15,(Drivers!$E$11+Drivers!$F$11*SIN($A76*ReadMe!$C$14+Drivers!$G$11))*INDEX(TrackData!$G$6:$G$315,MOD(INT(H75),ReadMe!$C$9)+1)*IF(AND($A76&gt;=Drivers!$I$11,$A76&lt;Drivers!$I$11+Drivers!$J$11),Drivers!$K$11,1)*IF(AND($A76&gt;=Drivers!$L$11,$A76&lt;Drivers!$L$11+Drivers!$M$11),Drivers!$N$11,1)))</x:f>
        <x:v>1.5815176595367264</x:v>
      </x:c>
      <x:c r="O76" t="n">
        <x:f>MIN(ReadMe!$C$8,MAX(0,INT(C76/ReadMe!$C$9)))</x:f>
        <x:v>0</x:v>
      </x:c>
      <x:c r="P76" t="n">
        <x:f>MIN(ReadMe!$C$8,MAX(0,INT(D76/ReadMe!$C$9)))</x:f>
        <x:v>0</x:v>
      </x:c>
      <x:c r="Q76" t="n">
        <x:f>MIN(ReadMe!$C$8,MAX(0,INT(E76/ReadMe!$C$9)))</x:f>
        <x:v>0</x:v>
      </x:c>
      <x:c r="R76" t="n">
        <x:f>MIN(ReadMe!$C$8,MAX(0,INT(F76/ReadMe!$C$9)))</x:f>
        <x:v>0</x:v>
      </x:c>
      <x:c r="S76" t="n">
        <x:f>MIN(ReadMe!$C$8,MAX(0,INT(G76/ReadMe!$C$9)))</x:f>
        <x:v>0</x:v>
      </x:c>
      <x:c r="T76" t="n">
        <x:f>MIN(ReadMe!$C$8,MAX(0,INT(H76/ReadMe!$C$9)))</x:f>
        <x:v>0</x:v>
      </x:c>
    </x:row>
    <x:row r="77">
      <x:c r="A77" t="n">
        <x:v>71</x:v>
      </x:c>
      <x:c r="B77" s="97" t="n">
        <x:f>A77*ReadMe!$C$12</x:f>
        <x:v>17.75</x:v>
      </x:c>
      <x:c r="C77" s="97" t="n">
        <x:f>MIN(ReadMe!$C$10,C76+I77)</x:f>
        <x:v>167.3981869666</x:v>
      </x:c>
      <x:c r="D77" s="97" t="n">
        <x:f>MIN(ReadMe!$C$10,D76+J77)</x:f>
        <x:v>143.2424864693554</x:v>
      </x:c>
      <x:c r="E77" s="97" t="n">
        <x:f>MIN(ReadMe!$C$10,E76+K77)</x:f>
        <x:v>130.37862234965394</x:v>
      </x:c>
      <x:c r="F77" s="97" t="n">
        <x:f>MIN(ReadMe!$C$10,F76+L77)</x:f>
        <x:v>140.56765072677584</x:v>
      </x:c>
      <x:c r="G77" s="97" t="n">
        <x:f>MIN(ReadMe!$C$10,G76+M77)</x:f>
        <x:v>118.7317631876471</x:v>
      </x:c>
      <x:c r="H77" s="97" t="n">
        <x:f>MIN(ReadMe!$C$10,H76+N77)</x:f>
        <x:v>122.53811899098311</x:v>
      </x:c>
      <x:c r="I77" s="97" t="n">
        <x:f>IF(OR($A77&lt;=Drivers!$H$6,C76&gt;=ReadMe!$C$10),0,MAX(ReadMe!$C$15,(Drivers!$E$6+Drivers!$F$6*SIN($A77*ReadMe!$C$14+Drivers!$G$6))*INDEX(TrackData!$G$6:$G$315,MOD(INT(C76),ReadMe!$C$9)+1)*IF(AND($A77&gt;=Drivers!$I$6,$A77&lt;Drivers!$I$6+Drivers!$J$6),Drivers!$K$6,1)*IF(AND($A77&gt;=Drivers!$L$6,$A77&lt;Drivers!$L$6+Drivers!$M$6),Drivers!$N$6,1)))</x:f>
        <x:v>2.275134252182617</x:v>
      </x:c>
      <x:c r="J77" s="97" t="n">
        <x:f>IF(OR($A77&lt;=Drivers!$H$7,D76&gt;=ReadMe!$C$10),0,MAX(ReadMe!$C$15,(Drivers!$E$7+Drivers!$F$7*SIN($A77*ReadMe!$C$14+Drivers!$G$7))*INDEX(TrackData!$G$6:$G$315,MOD(INT(D76),ReadMe!$C$9)+1)*IF(AND($A77&gt;=Drivers!$I$7,$A77&lt;Drivers!$I$7+Drivers!$J$7),Drivers!$K$7,1)*IF(AND($A77&gt;=Drivers!$L$7,$A77&lt;Drivers!$L$7+Drivers!$M$7),Drivers!$N$7,1)))</x:f>
        <x:v>2.837247817877613</x:v>
      </x:c>
      <x:c r="K77" s="97" t="n">
        <x:f>IF(OR($A77&lt;=Drivers!$H$8,E76&gt;=ReadMe!$C$10),0,MAX(ReadMe!$C$15,(Drivers!$E$8+Drivers!$F$8*SIN($A77*ReadMe!$C$14+Drivers!$G$8))*INDEX(TrackData!$G$6:$G$315,MOD(INT(E76),ReadMe!$C$9)+1)*IF(AND($A77&gt;=Drivers!$I$8,$A77&lt;Drivers!$I$8+Drivers!$J$8),Drivers!$K$8,1)*IF(AND($A77&gt;=Drivers!$L$8,$A77&lt;Drivers!$L$8+Drivers!$M$8),Drivers!$N$8,1)))</x:f>
        <x:v>2.8789566661016295</x:v>
      </x:c>
      <x:c r="L77" s="97" t="n">
        <x:f>IF(OR($A77&lt;=Drivers!$H$9,F76&gt;=ReadMe!$C$10),0,MAX(ReadMe!$C$15,(Drivers!$E$9+Drivers!$F$9*SIN($A77*ReadMe!$C$14+Drivers!$G$9))*INDEX(TrackData!$G$6:$G$315,MOD(INT(F76),ReadMe!$C$9)+1)*IF(AND($A77&gt;=Drivers!$I$9,$A77&lt;Drivers!$I$9+Drivers!$J$9),Drivers!$K$9,1)*IF(AND($A77&gt;=Drivers!$L$9,$A77&lt;Drivers!$L$9+Drivers!$M$9),Drivers!$N$9,1)))</x:f>
        <x:v>2.6481425621162735</x:v>
      </x:c>
      <x:c r="M77" s="97" t="n">
        <x:f>IF(OR($A77&lt;=Drivers!$H$10,G76&gt;=ReadMe!$C$10),0,MAX(ReadMe!$C$15,(Drivers!$E$10+Drivers!$F$10*SIN($A77*ReadMe!$C$14+Drivers!$G$10))*INDEX(TrackData!$G$6:$G$315,MOD(INT(G76),ReadMe!$C$9)+1)*IF(AND($A77&gt;=Drivers!$I$10,$A77&lt;Drivers!$I$10+Drivers!$J$10),Drivers!$K$10,1)*IF(AND($A77&gt;=Drivers!$L$10,$A77&lt;Drivers!$L$10+Drivers!$M$10),Drivers!$N$10,1)))</x:f>
        <x:v>1.4750940941477266</x:v>
      </x:c>
      <x:c r="N77" s="97" t="n">
        <x:f>IF(OR($A77&lt;=Drivers!$H$11,H76&gt;=ReadMe!$C$10),0,MAX(ReadMe!$C$15,(Drivers!$E$11+Drivers!$F$11*SIN($A77*ReadMe!$C$14+Drivers!$G$11))*INDEX(TrackData!$G$6:$G$315,MOD(INT(H76),ReadMe!$C$9)+1)*IF(AND($A77&gt;=Drivers!$I$11,$A77&lt;Drivers!$I$11+Drivers!$J$11),Drivers!$K$11,1)*IF(AND($A77&gt;=Drivers!$L$11,$A77&lt;Drivers!$L$11+Drivers!$M$11),Drivers!$N$11,1)))</x:f>
        <x:v>2.4084997994119295</x:v>
      </x:c>
      <x:c r="O77" t="n">
        <x:f>MIN(ReadMe!$C$8,MAX(0,INT(C77/ReadMe!$C$9)))</x:f>
        <x:v>0</x:v>
      </x:c>
      <x:c r="P77" t="n">
        <x:f>MIN(ReadMe!$C$8,MAX(0,INT(D77/ReadMe!$C$9)))</x:f>
        <x:v>0</x:v>
      </x:c>
      <x:c r="Q77" t="n">
        <x:f>MIN(ReadMe!$C$8,MAX(0,INT(E77/ReadMe!$C$9)))</x:f>
        <x:v>0</x:v>
      </x:c>
      <x:c r="R77" t="n">
        <x:f>MIN(ReadMe!$C$8,MAX(0,INT(F77/ReadMe!$C$9)))</x:f>
        <x:v>0</x:v>
      </x:c>
      <x:c r="S77" t="n">
        <x:f>MIN(ReadMe!$C$8,MAX(0,INT(G77/ReadMe!$C$9)))</x:f>
        <x:v>0</x:v>
      </x:c>
      <x:c r="T77" t="n">
        <x:f>MIN(ReadMe!$C$8,MAX(0,INT(H77/ReadMe!$C$9)))</x:f>
        <x:v>0</x:v>
      </x:c>
    </x:row>
    <x:row r="78">
      <x:c r="A78" t="n">
        <x:v>72</x:v>
      </x:c>
      <x:c r="B78" s="97" t="n">
        <x:f>A78*ReadMe!$C$12</x:f>
        <x:v>18</x:v>
      </x:c>
      <x:c r="C78" s="97" t="n">
        <x:f>MIN(ReadMe!$C$10,C77+I78)</x:f>
        <x:v>169.68918387557798</x:v>
      </x:c>
      <x:c r="D78" s="97" t="n">
        <x:f>MIN(ReadMe!$C$10,D77+J78)</x:f>
        <x:v>146.09613854991383</x:v>
      </x:c>
      <x:c r="E78" s="97" t="n">
        <x:f>MIN(ReadMe!$C$10,E77+K78)</x:f>
        <x:v>133.2411958105491</x:v>
      </x:c>
      <x:c r="F78" s="97" t="n">
        <x:f>MIN(ReadMe!$C$10,F77+L78)</x:f>
        <x:v>143.1955037709718</x:v>
      </x:c>
      <x:c r="G78" s="97" t="n">
        <x:f>MIN(ReadMe!$C$10,G77+M78)</x:f>
        <x:v>120.20219250815646</x:v>
      </x:c>
      <x:c r="H78" s="97" t="n">
        <x:f>MIN(ReadMe!$C$10,H77+N78)</x:f>
        <x:v>124.96047360126218</x:v>
      </x:c>
      <x:c r="I78" s="97" t="n">
        <x:f>IF(OR($A78&lt;=Drivers!$H$6,C77&gt;=ReadMe!$C$10),0,MAX(ReadMe!$C$15,(Drivers!$E$6+Drivers!$F$6*SIN($A78*ReadMe!$C$14+Drivers!$G$6))*INDEX(TrackData!$G$6:$G$315,MOD(INT(C77),ReadMe!$C$9)+1)*IF(AND($A78&gt;=Drivers!$I$6,$A78&lt;Drivers!$I$6+Drivers!$J$6),Drivers!$K$6,1)*IF(AND($A78&gt;=Drivers!$L$6,$A78&lt;Drivers!$L$6+Drivers!$M$6),Drivers!$N$6,1)))</x:f>
        <x:v>2.29099690897797</x:v>
      </x:c>
      <x:c r="J78" s="97" t="n">
        <x:f>IF(OR($A78&lt;=Drivers!$H$7,D77&gt;=ReadMe!$C$10),0,MAX(ReadMe!$C$15,(Drivers!$E$7+Drivers!$F$7*SIN($A78*ReadMe!$C$14+Drivers!$G$7))*INDEX(TrackData!$G$6:$G$315,MOD(INT(D77),ReadMe!$C$9)+1)*IF(AND($A78&gt;=Drivers!$I$7,$A78&lt;Drivers!$I$7+Drivers!$J$7),Drivers!$K$7,1)*IF(AND($A78&gt;=Drivers!$L$7,$A78&lt;Drivers!$L$7+Drivers!$M$7),Drivers!$N$7,1)))</x:f>
        <x:v>2.8536520805584322</x:v>
      </x:c>
      <x:c r="K78" s="97" t="n">
        <x:f>IF(OR($A78&lt;=Drivers!$H$8,E77&gt;=ReadMe!$C$10),0,MAX(ReadMe!$C$15,(Drivers!$E$8+Drivers!$F$8*SIN($A78*ReadMe!$C$14+Drivers!$G$8))*INDEX(TrackData!$G$6:$G$315,MOD(INT(E77),ReadMe!$C$9)+1)*IF(AND($A78&gt;=Drivers!$I$8,$A78&lt;Drivers!$I$8+Drivers!$J$8),Drivers!$K$8,1)*IF(AND($A78&gt;=Drivers!$L$8,$A78&lt;Drivers!$L$8+Drivers!$M$8),Drivers!$N$8,1)))</x:f>
        <x:v>2.862573460895151</x:v>
      </x:c>
      <x:c r="L78" s="97" t="n">
        <x:f>IF(OR($A78&lt;=Drivers!$H$9,F77&gt;=ReadMe!$C$10),0,MAX(ReadMe!$C$15,(Drivers!$E$9+Drivers!$F$9*SIN($A78*ReadMe!$C$14+Drivers!$G$9))*INDEX(TrackData!$G$6:$G$315,MOD(INT(F77),ReadMe!$C$9)+1)*IF(AND($A78&gt;=Drivers!$I$9,$A78&lt;Drivers!$I$9+Drivers!$J$9),Drivers!$K$9,1)*IF(AND($A78&gt;=Drivers!$L$9,$A78&lt;Drivers!$L$9+Drivers!$M$9),Drivers!$N$9,1)))</x:f>
        <x:v>2.62785304419596</x:v>
      </x:c>
      <x:c r="M78" s="97" t="n">
        <x:f>IF(OR($A78&lt;=Drivers!$H$10,G77&gt;=ReadMe!$C$10),0,MAX(ReadMe!$C$15,(Drivers!$E$10+Drivers!$F$10*SIN($A78*ReadMe!$C$14+Drivers!$G$10))*INDEX(TrackData!$G$6:$G$315,MOD(INT(G77),ReadMe!$C$9)+1)*IF(AND($A78&gt;=Drivers!$I$10,$A78&lt;Drivers!$I$10+Drivers!$J$10),Drivers!$K$10,1)*IF(AND($A78&gt;=Drivers!$L$10,$A78&lt;Drivers!$L$10+Drivers!$M$10),Drivers!$N$10,1)))</x:f>
        <x:v>1.470429320509356</x:v>
      </x:c>
      <x:c r="N78" s="97" t="n">
        <x:f>IF(OR($A78&lt;=Drivers!$H$11,H77&gt;=ReadMe!$C$10),0,MAX(ReadMe!$C$15,(Drivers!$E$11+Drivers!$F$11*SIN($A78*ReadMe!$C$14+Drivers!$G$11))*INDEX(TrackData!$G$6:$G$315,MOD(INT(H77),ReadMe!$C$9)+1)*IF(AND($A78&gt;=Drivers!$I$11,$A78&lt;Drivers!$I$11+Drivers!$J$11),Drivers!$K$11,1)*IF(AND($A78&gt;=Drivers!$L$11,$A78&lt;Drivers!$L$11+Drivers!$M$11),Drivers!$N$11,1)))</x:f>
        <x:v>2.422354610279074</x:v>
      </x:c>
      <x:c r="O78" t="n">
        <x:f>MIN(ReadMe!$C$8,MAX(0,INT(C78/ReadMe!$C$9)))</x:f>
        <x:v>0</x:v>
      </x:c>
      <x:c r="P78" t="n">
        <x:f>MIN(ReadMe!$C$8,MAX(0,INT(D78/ReadMe!$C$9)))</x:f>
        <x:v>0</x:v>
      </x:c>
      <x:c r="Q78" t="n">
        <x:f>MIN(ReadMe!$C$8,MAX(0,INT(E78/ReadMe!$C$9)))</x:f>
        <x:v>0</x:v>
      </x:c>
      <x:c r="R78" t="n">
        <x:f>MIN(ReadMe!$C$8,MAX(0,INT(F78/ReadMe!$C$9)))</x:f>
        <x:v>0</x:v>
      </x:c>
      <x:c r="S78" t="n">
        <x:f>MIN(ReadMe!$C$8,MAX(0,INT(G78/ReadMe!$C$9)))</x:f>
        <x:v>0</x:v>
      </x:c>
      <x:c r="T78" t="n">
        <x:f>MIN(ReadMe!$C$8,MAX(0,INT(H78/ReadMe!$C$9)))</x:f>
        <x:v>0</x:v>
      </x:c>
    </x:row>
    <x:row r="79">
      <x:c r="A79" t="n">
        <x:v>73</x:v>
      </x:c>
      <x:c r="B79" s="97" t="n">
        <x:f>A79*ReadMe!$C$12</x:f>
        <x:v>18.25</x:v>
      </x:c>
      <x:c r="C79" s="97" t="n">
        <x:f>MIN(ReadMe!$C$10,C78+I79)</x:f>
        <x:v>171.99646692050527</x:v>
      </x:c>
      <x:c r="D79" s="97" t="n">
        <x:f>MIN(ReadMe!$C$10,D78+J79)</x:f>
        <x:v>148.96458618781924</x:v>
      </x:c>
      <x:c r="E79" s="97" t="n">
        <x:f>MIN(ReadMe!$C$10,E78+K79)</x:f>
        <x:v>136.0853716844871</x:v>
      </x:c>
      <x:c r="F79" s="97" t="n">
        <x:f>MIN(ReadMe!$C$10,F78+L79)</x:f>
        <x:v>145.8034951818999</x:v>
      </x:c>
      <x:c r="G79" s="97" t="n">
        <x:f>MIN(ReadMe!$C$10,G78+M79)</x:f>
        <x:v>122.42526539571362</x:v>
      </x:c>
      <x:c r="H79" s="97" t="n">
        <x:f>MIN(ReadMe!$C$10,H78+N79)</x:f>
        <x:v>127.39818152093875</x:v>
      </x:c>
      <x:c r="I79" s="97" t="n">
        <x:f>IF(OR($A79&lt;=Drivers!$H$6,C78&gt;=ReadMe!$C$10),0,MAX(ReadMe!$C$15,(Drivers!$E$6+Drivers!$F$6*SIN($A79*ReadMe!$C$14+Drivers!$G$6))*INDEX(TrackData!$G$6:$G$315,MOD(INT(C78),ReadMe!$C$9)+1)*IF(AND($A79&gt;=Drivers!$I$6,$A79&lt;Drivers!$I$6+Drivers!$J$6),Drivers!$K$6,1)*IF(AND($A79&gt;=Drivers!$L$6,$A79&lt;Drivers!$L$6+Drivers!$M$6),Drivers!$N$6,1)))</x:f>
        <x:v>2.3072830449272876</x:v>
      </x:c>
      <x:c r="J79" s="97" t="n">
        <x:f>IF(OR($A79&lt;=Drivers!$H$7,D78&gt;=ReadMe!$C$10),0,MAX(ReadMe!$C$15,(Drivers!$E$7+Drivers!$F$7*SIN($A79*ReadMe!$C$14+Drivers!$G$7))*INDEX(TrackData!$G$6:$G$315,MOD(INT(D78),ReadMe!$C$9)+1)*IF(AND($A79&gt;=Drivers!$I$7,$A79&lt;Drivers!$I$7+Drivers!$J$7),Drivers!$K$7,1)*IF(AND($A79&gt;=Drivers!$L$7,$A79&lt;Drivers!$L$7+Drivers!$M$7),Drivers!$N$7,1)))</x:f>
        <x:v>2.8684476379054016</x:v>
      </x:c>
      <x:c r="K79" s="97" t="n">
        <x:f>IF(OR($A79&lt;=Drivers!$H$8,E78&gt;=ReadMe!$C$10),0,MAX(ReadMe!$C$15,(Drivers!$E$8+Drivers!$F$8*SIN($A79*ReadMe!$C$14+Drivers!$G$8))*INDEX(TrackData!$G$6:$G$315,MOD(INT(E78),ReadMe!$C$9)+1)*IF(AND($A79&gt;=Drivers!$I$8,$A79&lt;Drivers!$I$8+Drivers!$J$8),Drivers!$K$8,1)*IF(AND($A79&gt;=Drivers!$L$8,$A79&lt;Drivers!$L$8+Drivers!$M$8),Drivers!$N$8,1)))</x:f>
        <x:v>2.8441758739379943</x:v>
      </x:c>
      <x:c r="L79" s="97" t="n">
        <x:f>IF(OR($A79&lt;=Drivers!$H$9,F78&gt;=ReadMe!$C$10),0,MAX(ReadMe!$C$15,(Drivers!$E$9+Drivers!$F$9*SIN($A79*ReadMe!$C$14+Drivers!$G$9))*INDEX(TrackData!$G$6:$G$315,MOD(INT(F78),ReadMe!$C$9)+1)*IF(AND($A79&gt;=Drivers!$I$9,$A79&lt;Drivers!$I$9+Drivers!$J$9),Drivers!$K$9,1)*IF(AND($A79&gt;=Drivers!$L$9,$A79&lt;Drivers!$L$9+Drivers!$M$9),Drivers!$N$9,1)))</x:f>
        <x:v>2.6079914109280993</x:v>
      </x:c>
      <x:c r="M79" s="97" t="n">
        <x:f>IF(OR($A79&lt;=Drivers!$H$10,G78&gt;=ReadMe!$C$10),0,MAX(ReadMe!$C$15,(Drivers!$E$10+Drivers!$F$10*SIN($A79*ReadMe!$C$14+Drivers!$G$10))*INDEX(TrackData!$G$6:$G$315,MOD(INT(G78),ReadMe!$C$9)+1)*IF(AND($A79&gt;=Drivers!$I$10,$A79&lt;Drivers!$I$10+Drivers!$J$10),Drivers!$K$10,1)*IF(AND($A79&gt;=Drivers!$L$10,$A79&lt;Drivers!$L$10+Drivers!$M$10),Drivers!$N$10,1)))</x:f>
        <x:v>2.223072887557162</x:v>
      </x:c>
      <x:c r="N79" s="97" t="n">
        <x:f>IF(OR($A79&lt;=Drivers!$H$11,H78&gt;=ReadMe!$C$10),0,MAX(ReadMe!$C$15,(Drivers!$E$11+Drivers!$F$11*SIN($A79*ReadMe!$C$14+Drivers!$G$11))*INDEX(TrackData!$G$6:$G$315,MOD(INT(H78),ReadMe!$C$9)+1)*IF(AND($A79&gt;=Drivers!$I$11,$A79&lt;Drivers!$I$11+Drivers!$J$11),Drivers!$K$11,1)*IF(AND($A79&gt;=Drivers!$L$11,$A79&lt;Drivers!$L$11+Drivers!$M$11),Drivers!$N$11,1)))</x:f>
        <x:v>2.4377079196765754</x:v>
      </x:c>
      <x:c r="O79" t="n">
        <x:f>MIN(ReadMe!$C$8,MAX(0,INT(C79/ReadMe!$C$9)))</x:f>
        <x:v>0</x:v>
      </x:c>
      <x:c r="P79" t="n">
        <x:f>MIN(ReadMe!$C$8,MAX(0,INT(D79/ReadMe!$C$9)))</x:f>
        <x:v>0</x:v>
      </x:c>
      <x:c r="Q79" t="n">
        <x:f>MIN(ReadMe!$C$8,MAX(0,INT(E79/ReadMe!$C$9)))</x:f>
        <x:v>0</x:v>
      </x:c>
      <x:c r="R79" t="n">
        <x:f>MIN(ReadMe!$C$8,MAX(0,INT(F79/ReadMe!$C$9)))</x:f>
        <x:v>0</x:v>
      </x:c>
      <x:c r="S79" t="n">
        <x:f>MIN(ReadMe!$C$8,MAX(0,INT(G79/ReadMe!$C$9)))</x:f>
        <x:v>0</x:v>
      </x:c>
      <x:c r="T79" t="n">
        <x:f>MIN(ReadMe!$C$8,MAX(0,INT(H79/ReadMe!$C$9)))</x:f>
        <x:v>0</x:v>
      </x:c>
    </x:row>
    <x:row r="80">
      <x:c r="A80" t="n">
        <x:v>74</x:v>
      </x:c>
      <x:c r="B80" s="97" t="n">
        <x:f>A80*ReadMe!$C$12</x:f>
        <x:v>18.5</x:v>
      </x:c>
      <x:c r="C80" s="97" t="n">
        <x:f>MIN(ReadMe!$C$10,C79+I80)</x:f>
        <x:v>174.32034744973987</x:v>
      </x:c>
      <x:c r="D80" s="97" t="n">
        <x:f>MIN(ReadMe!$C$10,D79+J80)</x:f>
        <x:v>151.8461188096441</x:v>
      </x:c>
      <x:c r="E80" s="97" t="n">
        <x:f>MIN(ReadMe!$C$10,E79+K80)</x:f>
        <x:v>138.90926225795062</x:v>
      </x:c>
      <x:c r="F80" s="97" t="n">
        <x:f>MIN(ReadMe!$C$10,F79+L80)</x:f>
        <x:v>148.39218959247222</x:v>
      </x:c>
      <x:c r="G80" s="97" t="n">
        <x:f>MIN(ReadMe!$C$10,G79+M80)</x:f>
        <x:v>124.64573886615848</x:v>
      </x:c>
      <x:c r="H80" s="97" t="n">
        <x:f>MIN(ReadMe!$C$10,H79+N80)</x:f>
        <x:v>129.85263554030098</x:v>
      </x:c>
      <x:c r="I80" s="97" t="n">
        <x:f>IF(OR($A80&lt;=Drivers!$H$6,C79&gt;=ReadMe!$C$10),0,MAX(ReadMe!$C$15,(Drivers!$E$6+Drivers!$F$6*SIN($A80*ReadMe!$C$14+Drivers!$G$6))*INDEX(TrackData!$G$6:$G$315,MOD(INT(C79),ReadMe!$C$9)+1)*IF(AND($A80&gt;=Drivers!$I$6,$A80&lt;Drivers!$I$6+Drivers!$J$6),Drivers!$K$6,1)*IF(AND($A80&gt;=Drivers!$L$6,$A80&lt;Drivers!$L$6+Drivers!$M$6),Drivers!$N$6,1)))</x:f>
        <x:v>2.3238805292346134</x:v>
      </x:c>
      <x:c r="J80" s="97" t="n">
        <x:f>IF(OR($A80&lt;=Drivers!$H$7,D79&gt;=ReadMe!$C$10),0,MAX(ReadMe!$C$15,(Drivers!$E$7+Drivers!$F$7*SIN($A80*ReadMe!$C$14+Drivers!$G$7))*INDEX(TrackData!$G$6:$G$315,MOD(INT(D79),ReadMe!$C$9)+1)*IF(AND($A80&gt;=Drivers!$I$7,$A80&lt;Drivers!$I$7+Drivers!$J$7),Drivers!$K$7,1)*IF(AND($A80&gt;=Drivers!$L$7,$A80&lt;Drivers!$L$7+Drivers!$M$7),Drivers!$N$7,1)))</x:f>
        <x:v>2.8815326218248827</x:v>
      </x:c>
      <x:c r="K80" s="97" t="n">
        <x:f>IF(OR($A80&lt;=Drivers!$H$8,E79&gt;=ReadMe!$C$10),0,MAX(ReadMe!$C$15,(Drivers!$E$8+Drivers!$F$8*SIN($A80*ReadMe!$C$14+Drivers!$G$8))*INDEX(TrackData!$G$6:$G$315,MOD(INT(E79),ReadMe!$C$9)+1)*IF(AND($A80&gt;=Drivers!$I$8,$A80&lt;Drivers!$I$8+Drivers!$J$8),Drivers!$K$8,1)*IF(AND($A80&gt;=Drivers!$L$8,$A80&lt;Drivers!$L$8+Drivers!$M$8),Drivers!$N$8,1)))</x:f>
        <x:v>2.8238905734635322</x:v>
      </x:c>
      <x:c r="L80" s="97" t="n">
        <x:f>IF(OR($A80&lt;=Drivers!$H$9,F79&gt;=ReadMe!$C$10),0,MAX(ReadMe!$C$15,(Drivers!$E$9+Drivers!$F$9*SIN($A80*ReadMe!$C$14+Drivers!$G$9))*INDEX(TrackData!$G$6:$G$315,MOD(INT(F79),ReadMe!$C$9)+1)*IF(AND($A80&gt;=Drivers!$I$9,$A80&lt;Drivers!$I$9+Drivers!$J$9),Drivers!$K$9,1)*IF(AND($A80&gt;=Drivers!$L$9,$A80&lt;Drivers!$L$9+Drivers!$M$9),Drivers!$N$9,1)))</x:f>
        <x:v>2.5886944105723275</x:v>
      </x:c>
      <x:c r="M80" s="97" t="n">
        <x:f>IF(OR($A80&lt;=Drivers!$H$10,G79&gt;=ReadMe!$C$10),0,MAX(ReadMe!$C$15,(Drivers!$E$10+Drivers!$F$10*SIN($A80*ReadMe!$C$14+Drivers!$G$10))*INDEX(TrackData!$G$6:$G$315,MOD(INT(G79),ReadMe!$C$9)+1)*IF(AND($A80&gt;=Drivers!$I$10,$A80&lt;Drivers!$I$10+Drivers!$J$10),Drivers!$K$10,1)*IF(AND($A80&gt;=Drivers!$L$10,$A80&lt;Drivers!$L$10+Drivers!$M$10),Drivers!$N$10,1)))</x:f>
        <x:v>2.220473470444861</x:v>
      </x:c>
      <x:c r="N80" s="97" t="n">
        <x:f>IF(OR($A80&lt;=Drivers!$H$11,H79&gt;=ReadMe!$C$10),0,MAX(ReadMe!$C$15,(Drivers!$E$11+Drivers!$F$11*SIN($A80*ReadMe!$C$14+Drivers!$G$11))*INDEX(TrackData!$G$6:$G$315,MOD(INT(H79),ReadMe!$C$9)+1)*IF(AND($A80&gt;=Drivers!$I$11,$A80&lt;Drivers!$I$11+Drivers!$J$11),Drivers!$K$11,1)*IF(AND($A80&gt;=Drivers!$L$11,$A80&lt;Drivers!$L$11+Drivers!$M$11),Drivers!$N$11,1)))</x:f>
        <x:v>2.4544540193622444</x:v>
      </x:c>
      <x:c r="O80" t="n">
        <x:f>MIN(ReadMe!$C$8,MAX(0,INT(C80/ReadMe!$C$9)))</x:f>
        <x:v>0</x:v>
      </x:c>
      <x:c r="P80" t="n">
        <x:f>MIN(ReadMe!$C$8,MAX(0,INT(D80/ReadMe!$C$9)))</x:f>
        <x:v>0</x:v>
      </x:c>
      <x:c r="Q80" t="n">
        <x:f>MIN(ReadMe!$C$8,MAX(0,INT(E80/ReadMe!$C$9)))</x:f>
        <x:v>0</x:v>
      </x:c>
      <x:c r="R80" t="n">
        <x:f>MIN(ReadMe!$C$8,MAX(0,INT(F80/ReadMe!$C$9)))</x:f>
        <x:v>0</x:v>
      </x:c>
      <x:c r="S80" t="n">
        <x:f>MIN(ReadMe!$C$8,MAX(0,INT(G80/ReadMe!$C$9)))</x:f>
        <x:v>0</x:v>
      </x:c>
      <x:c r="T80" t="n">
        <x:f>MIN(ReadMe!$C$8,MAX(0,INT(H80/ReadMe!$C$9)))</x:f>
        <x:v>0</x:v>
      </x:c>
    </x:row>
    <x:row r="81">
      <x:c r="A81" t="n">
        <x:v>75</x:v>
      </x:c>
      <x:c r="B81" s="97" t="n">
        <x:f>A81*ReadMe!$C$12</x:f>
        <x:v>18.75</x:v>
      </x:c>
      <x:c r="C81" s="97" t="n">
        <x:f>MIN(ReadMe!$C$10,C80+I81)</x:f>
        <x:v>176.0671199030654</x:v>
      </x:c>
      <x:c r="D81" s="97" t="n">
        <x:f>MIN(ReadMe!$C$10,D80+J81)</x:f>
        <x:v>154.73893575124416</x:v>
      </x:c>
      <x:c r="E81" s="97" t="n">
        <x:f>MIN(ReadMe!$C$10,E80+K81)</x:f>
        <x:v>141.71111948265025</x:v>
      </x:c>
      <x:c r="F81" s="97" t="n">
        <x:f>MIN(ReadMe!$C$10,F80+L81)</x:f>
        <x:v>150.9622844963369</x:v>
      </x:c>
      <x:c r="G81" s="97" t="n">
        <x:f>MIN(ReadMe!$C$10,G80+M81)</x:f>
        <x:v>126.86588172482105</x:v>
      </x:c>
      <x:c r="H81" s="97" t="n">
        <x:f>MIN(ReadMe!$C$10,H80+N81)</x:f>
        <x:v>132.3251131519696</x:v>
      </x:c>
      <x:c r="I81" s="97" t="n">
        <x:f>IF(OR($A81&lt;=Drivers!$H$6,C80&gt;=ReadMe!$C$10),0,MAX(ReadMe!$C$15,(Drivers!$E$6+Drivers!$F$6*SIN($A81*ReadMe!$C$14+Drivers!$G$6))*INDEX(TrackData!$G$6:$G$315,MOD(INT(C80),ReadMe!$C$9)+1)*IF(AND($A81&gt;=Drivers!$I$6,$A81&lt;Drivers!$I$6+Drivers!$J$6),Drivers!$K$6,1)*IF(AND($A81&gt;=Drivers!$L$6,$A81&lt;Drivers!$L$6+Drivers!$M$6),Drivers!$N$6,1)))</x:f>
        <x:v>1.7467724533255315</x:v>
      </x:c>
      <x:c r="J81" s="97" t="n">
        <x:f>IF(OR($A81&lt;=Drivers!$H$7,D80&gt;=ReadMe!$C$10),0,MAX(ReadMe!$C$15,(Drivers!$E$7+Drivers!$F$7*SIN($A81*ReadMe!$C$14+Drivers!$G$7))*INDEX(TrackData!$G$6:$G$315,MOD(INT(D80),ReadMe!$C$9)+1)*IF(AND($A81&gt;=Drivers!$I$7,$A81&lt;Drivers!$I$7+Drivers!$J$7),Drivers!$K$7,1)*IF(AND($A81&gt;=Drivers!$L$7,$A81&lt;Drivers!$L$7+Drivers!$M$7),Drivers!$N$7,1)))</x:f>
        <x:v>2.8928169416000524</x:v>
      </x:c>
      <x:c r="K81" s="97" t="n">
        <x:f>IF(OR($A81&lt;=Drivers!$H$8,E80&gt;=ReadMe!$C$10),0,MAX(ReadMe!$C$15,(Drivers!$E$8+Drivers!$F$8*SIN($A81*ReadMe!$C$14+Drivers!$G$8))*INDEX(TrackData!$G$6:$G$315,MOD(INT(E80),ReadMe!$C$9)+1)*IF(AND($A81&gt;=Drivers!$I$8,$A81&lt;Drivers!$I$8+Drivers!$J$8),Drivers!$K$8,1)*IF(AND($A81&gt;=Drivers!$L$8,$A81&lt;Drivers!$L$8+Drivers!$M$8),Drivers!$N$8,1)))</x:f>
        <x:v>2.8018572246996265</x:v>
      </x:c>
      <x:c r="L81" s="97" t="n">
        <x:f>IF(OR($A81&lt;=Drivers!$H$9,F80&gt;=ReadMe!$C$10),0,MAX(ReadMe!$C$15,(Drivers!$E$9+Drivers!$F$9*SIN($A81*ReadMe!$C$14+Drivers!$G$9))*INDEX(TrackData!$G$6:$G$315,MOD(INT(F80),ReadMe!$C$9)+1)*IF(AND($A81&gt;=Drivers!$I$9,$A81&lt;Drivers!$I$9+Drivers!$J$9),Drivers!$K$9,1)*IF(AND($A81&gt;=Drivers!$L$9,$A81&lt;Drivers!$L$9+Drivers!$M$9),Drivers!$N$9,1)))</x:f>
        <x:v>2.5700949038646823</x:v>
      </x:c>
      <x:c r="M81" s="97" t="n">
        <x:f>IF(OR($A81&lt;=Drivers!$H$10,G80&gt;=ReadMe!$C$10),0,MAX(ReadMe!$C$15,(Drivers!$E$10+Drivers!$F$10*SIN($A81*ReadMe!$C$14+Drivers!$G$10))*INDEX(TrackData!$G$6:$G$315,MOD(INT(G80),ReadMe!$C$9)+1)*IF(AND($A81&gt;=Drivers!$I$10,$A81&lt;Drivers!$I$10+Drivers!$J$10),Drivers!$K$10,1)*IF(AND($A81&gt;=Drivers!$L$10,$A81&lt;Drivers!$L$10+Drivers!$M$10),Drivers!$N$10,1)))</x:f>
        <x:v>2.220142858662575</x:v>
      </x:c>
      <x:c r="N81" s="97" t="n">
        <x:f>IF(OR($A81&lt;=Drivers!$H$11,H80&gt;=ReadMe!$C$10),0,MAX(ReadMe!$C$15,(Drivers!$E$11+Drivers!$F$11*SIN($A81*ReadMe!$C$14+Drivers!$G$11))*INDEX(TrackData!$G$6:$G$315,MOD(INT(H80),ReadMe!$C$9)+1)*IF(AND($A81&gt;=Drivers!$I$11,$A81&lt;Drivers!$I$11+Drivers!$J$11),Drivers!$K$11,1)*IF(AND($A81&gt;=Drivers!$L$11,$A81&lt;Drivers!$L$11+Drivers!$M$11),Drivers!$N$11,1)))</x:f>
        <x:v>2.4724776116686202</x:v>
      </x:c>
      <x:c r="O81" t="n">
        <x:f>MIN(ReadMe!$C$8,MAX(0,INT(C81/ReadMe!$C$9)))</x:f>
        <x:v>0</x:v>
      </x:c>
      <x:c r="P81" t="n">
        <x:f>MIN(ReadMe!$C$8,MAX(0,INT(D81/ReadMe!$C$9)))</x:f>
        <x:v>0</x:v>
      </x:c>
      <x:c r="Q81" t="n">
        <x:f>MIN(ReadMe!$C$8,MAX(0,INT(E81/ReadMe!$C$9)))</x:f>
        <x:v>0</x:v>
      </x:c>
      <x:c r="R81" t="n">
        <x:f>MIN(ReadMe!$C$8,MAX(0,INT(F81/ReadMe!$C$9)))</x:f>
        <x:v>0</x:v>
      </x:c>
      <x:c r="S81" t="n">
        <x:f>MIN(ReadMe!$C$8,MAX(0,INT(G81/ReadMe!$C$9)))</x:f>
        <x:v>0</x:v>
      </x:c>
      <x:c r="T81" t="n">
        <x:f>MIN(ReadMe!$C$8,MAX(0,INT(H81/ReadMe!$C$9)))</x:f>
        <x:v>0</x:v>
      </x:c>
    </x:row>
    <x:row r="82">
      <x:c r="A82" t="n">
        <x:v>76</x:v>
      </x:c>
      <x:c r="B82" s="97" t="n">
        <x:f>A82*ReadMe!$C$12</x:f>
        <x:v>19</x:v>
      </x:c>
      <x:c r="C82" s="97" t="n">
        <x:f>MIN(ReadMe!$C$10,C81+I82)</x:f>
        <x:v>178.73282669669425</x:v>
      </x:c>
      <x:c r="D82" s="97" t="n">
        <x:f>MIN(ReadMe!$C$10,D81+J82)</x:f>
        <x:v>157.6411586554138</x:v>
      </x:c>
      <x:c r="E82" s="97" t="n">
        <x:f>MIN(ReadMe!$C$10,E81+K82)</x:f>
        <x:v>144.48934701091736</x:v>
      </x:c>
      <x:c r="F82" s="97" t="n">
        <x:f>MIN(ReadMe!$C$10,F81+L82)</x:f>
        <x:v>153.51460544560223</x:v>
      </x:c>
      <x:c r="G82" s="97" t="n">
        <x:f>MIN(ReadMe!$C$10,G81+M82)</x:f>
        <x:v>129.0879650533087</x:v>
      </x:c>
      <x:c r="H82" s="97" t="n">
        <x:f>MIN(ReadMe!$C$10,H81+N82)</x:f>
        <x:v>134.81676775530232</x:v>
      </x:c>
      <x:c r="I82" s="97" t="n">
        <x:f>IF(OR($A82&lt;=Drivers!$H$6,C81&gt;=ReadMe!$C$10),0,MAX(ReadMe!$C$15,(Drivers!$E$6+Drivers!$F$6*SIN($A82*ReadMe!$C$14+Drivers!$G$6))*INDEX(TrackData!$G$6:$G$315,MOD(INT(C81),ReadMe!$C$9)+1)*IF(AND($A82&gt;=Drivers!$I$6,$A82&lt;Drivers!$I$6+Drivers!$J$6),Drivers!$K$6,1)*IF(AND($A82&gt;=Drivers!$L$6,$A82&lt;Drivers!$L$6+Drivers!$M$6),Drivers!$N$6,1)))</x:f>
        <x:v>2.6657067936288694</x:v>
      </x:c>
      <x:c r="J82" s="97" t="n">
        <x:f>IF(OR($A82&lt;=Drivers!$H$7,D81&gt;=ReadMe!$C$10),0,MAX(ReadMe!$C$15,(Drivers!$E$7+Drivers!$F$7*SIN($A82*ReadMe!$C$14+Drivers!$G$7))*INDEX(TrackData!$G$6:$G$315,MOD(INT(D81),ReadMe!$C$9)+1)*IF(AND($A82&gt;=Drivers!$I$7,$A82&lt;Drivers!$I$7+Drivers!$J$7),Drivers!$K$7,1)*IF(AND($A82&gt;=Drivers!$L$7,$A82&lt;Drivers!$L$7+Drivers!$M$7),Drivers!$N$7,1)))</x:f>
        <x:v>2.902222904169639</x:v>
      </x:c>
      <x:c r="K82" s="97" t="n">
        <x:f>IF(OR($A82&lt;=Drivers!$H$8,E81&gt;=ReadMe!$C$10),0,MAX(ReadMe!$C$15,(Drivers!$E$8+Drivers!$F$8*SIN($A82*ReadMe!$C$14+Drivers!$G$8))*INDEX(TrackData!$G$6:$G$315,MOD(INT(E81),ReadMe!$C$9)+1)*IF(AND($A82&gt;=Drivers!$I$8,$A82&lt;Drivers!$I$8+Drivers!$J$8),Drivers!$K$8,1)*IF(AND($A82&gt;=Drivers!$L$8,$A82&lt;Drivers!$L$8+Drivers!$M$8),Drivers!$N$8,1)))</x:f>
        <x:v>2.7782275282671094</x:v>
      </x:c>
      <x:c r="L82" s="97" t="n">
        <x:f>IF(OR($A82&lt;=Drivers!$H$9,F81&gt;=ReadMe!$C$10),0,MAX(ReadMe!$C$15,(Drivers!$E$9+Drivers!$F$9*SIN($A82*ReadMe!$C$14+Drivers!$G$9))*INDEX(TrackData!$G$6:$G$315,MOD(INT(F81),ReadMe!$C$9)+1)*IF(AND($A82&gt;=Drivers!$I$9,$A82&lt;Drivers!$I$9+Drivers!$J$9),Drivers!$K$9,1)*IF(AND($A82&gt;=Drivers!$L$9,$A82&lt;Drivers!$L$9+Drivers!$M$9),Drivers!$N$9,1)))</x:f>
        <x:v>2.552320949265315</x:v>
      </x:c>
      <x:c r="M82" s="97" t="n">
        <x:f>IF(OR($A82&lt;=Drivers!$H$10,G81&gt;=ReadMe!$C$10),0,MAX(ReadMe!$C$15,(Drivers!$E$10+Drivers!$F$10*SIN($A82*ReadMe!$C$14+Drivers!$G$10))*INDEX(TrackData!$G$6:$G$315,MOD(INT(G81),ReadMe!$C$9)+1)*IF(AND($A82&gt;=Drivers!$I$10,$A82&lt;Drivers!$I$10+Drivers!$J$10),Drivers!$K$10,1)*IF(AND($A82&gt;=Drivers!$L$10,$A82&lt;Drivers!$L$10+Drivers!$M$10),Drivers!$N$10,1)))</x:f>
        <x:v>2.22208332848765</x:v>
      </x:c>
      <x:c r="N82" s="97" t="n">
        <x:f>IF(OR($A82&lt;=Drivers!$H$11,H81&gt;=ReadMe!$C$10),0,MAX(ReadMe!$C$15,(Drivers!$E$11+Drivers!$F$11*SIN($A82*ReadMe!$C$14+Drivers!$G$11))*INDEX(TrackData!$G$6:$G$315,MOD(INT(H81),ReadMe!$C$9)+1)*IF(AND($A82&gt;=Drivers!$I$11,$A82&lt;Drivers!$I$11+Drivers!$J$11),Drivers!$K$11,1)*IF(AND($A82&gt;=Drivers!$L$11,$A82&lt;Drivers!$L$11+Drivers!$M$11),Drivers!$N$11,1)))</x:f>
        <x:v>2.4916546033327243</x:v>
      </x:c>
      <x:c r="O82" t="n">
        <x:f>MIN(ReadMe!$C$8,MAX(0,INT(C82/ReadMe!$C$9)))</x:f>
        <x:v>0</x:v>
      </x:c>
      <x:c r="P82" t="n">
        <x:f>MIN(ReadMe!$C$8,MAX(0,INT(D82/ReadMe!$C$9)))</x:f>
        <x:v>0</x:v>
      </x:c>
      <x:c r="Q82" t="n">
        <x:f>MIN(ReadMe!$C$8,MAX(0,INT(E82/ReadMe!$C$9)))</x:f>
        <x:v>0</x:v>
      </x:c>
      <x:c r="R82" t="n">
        <x:f>MIN(ReadMe!$C$8,MAX(0,INT(F82/ReadMe!$C$9)))</x:f>
        <x:v>0</x:v>
      </x:c>
      <x:c r="S82" t="n">
        <x:f>MIN(ReadMe!$C$8,MAX(0,INT(G82/ReadMe!$C$9)))</x:f>
        <x:v>0</x:v>
      </x:c>
      <x:c r="T82" t="n">
        <x:f>MIN(ReadMe!$C$8,MAX(0,INT(H82/ReadMe!$C$9)))</x:f>
        <x:v>0</x:v>
      </x:c>
    </x:row>
    <x:row r="83">
      <x:c r="A83" t="n">
        <x:v>77</x:v>
      </x:c>
      <x:c r="B83" s="97" t="n">
        <x:f>A83*ReadMe!$C$12</x:f>
        <x:v>19.25</x:v>
      </x:c>
      <x:c r="C83" s="97" t="n">
        <x:f>MIN(ReadMe!$C$10,C82+I83)</x:f>
        <x:v>180.50476127854446</x:v>
      </x:c>
      <x:c r="D83" s="97" t="n">
        <x:f>MIN(ReadMe!$C$10,D82+J83)</x:f>
        <x:v>160.55084440446203</x:v>
      </x:c>
      <x:c r="E83" s="97" t="n">
        <x:f>MIN(ReadMe!$C$10,E82+K83)</x:f>
        <x:v>147.24251118663136</x:v>
      </x:c>
      <x:c r="F83" s="97" t="n">
        <x:f>MIN(ReadMe!$C$10,F82+L83)</x:f>
        <x:v>156.05010036687233</x:v>
      </x:c>
      <x:c r="G83" s="97" t="n">
        <x:f>MIN(ReadMe!$C$10,G82+M83)</x:f>
        <x:v>131.31424657300468</x:v>
      </x:c>
      <x:c r="H83" s="97" t="n">
        <x:f>MIN(ReadMe!$C$10,H82+N83)</x:f>
        <x:v>137.32862071518622</x:v>
      </x:c>
      <x:c r="I83" s="97" t="n">
        <x:f>IF(OR($A83&lt;=Drivers!$H$6,C82&gt;=ReadMe!$C$10),0,MAX(ReadMe!$C$15,(Drivers!$E$6+Drivers!$F$6*SIN($A83*ReadMe!$C$14+Drivers!$G$6))*INDEX(TrackData!$G$6:$G$315,MOD(INT(C82),ReadMe!$C$9)+1)*IF(AND($A83&gt;=Drivers!$I$6,$A83&lt;Drivers!$I$6+Drivers!$J$6),Drivers!$K$6,1)*IF(AND($A83&gt;=Drivers!$L$6,$A83&lt;Drivers!$L$6+Drivers!$M$6),Drivers!$N$6,1)))</x:f>
        <x:v>1.7719345818502081</x:v>
      </x:c>
      <x:c r="J83" s="97" t="n">
        <x:f>IF(OR($A83&lt;=Drivers!$H$7,D82&gt;=ReadMe!$C$10),0,MAX(ReadMe!$C$15,(Drivers!$E$7+Drivers!$F$7*SIN($A83*ReadMe!$C$14+Drivers!$G$7))*INDEX(TrackData!$G$6:$G$315,MOD(INT(D82),ReadMe!$C$9)+1)*IF(AND($A83&gt;=Drivers!$I$7,$A83&lt;Drivers!$I$7+Drivers!$J$7),Drivers!$K$7,1)*IF(AND($A83&gt;=Drivers!$L$7,$A83&lt;Drivers!$L$7+Drivers!$M$7),Drivers!$N$7,1)))</x:f>
        <x:v>2.9096857490482244</x:v>
      </x:c>
      <x:c r="K83" s="97" t="n">
        <x:f>IF(OR($A83&lt;=Drivers!$H$8,E82&gt;=ReadMe!$C$10),0,MAX(ReadMe!$C$15,(Drivers!$E$8+Drivers!$F$8*SIN($A83*ReadMe!$C$14+Drivers!$G$8))*INDEX(TrackData!$G$6:$G$315,MOD(INT(E82),ReadMe!$C$9)+1)*IF(AND($A83&gt;=Drivers!$I$8,$A83&lt;Drivers!$I$8+Drivers!$J$8),Drivers!$K$8,1)*IF(AND($A83&gt;=Drivers!$L$8,$A83&lt;Drivers!$L$8+Drivers!$M$8),Drivers!$N$8,1)))</x:f>
        <x:v>2.7531641757140175</x:v>
      </x:c>
      <x:c r="L83" s="97" t="n">
        <x:f>IF(OR($A83&lt;=Drivers!$H$9,F82&gt;=ReadMe!$C$10),0,MAX(ReadMe!$C$15,(Drivers!$E$9+Drivers!$F$9*SIN($A83*ReadMe!$C$14+Drivers!$G$9))*INDEX(TrackData!$G$6:$G$315,MOD(INT(F82),ReadMe!$C$9)+1)*IF(AND($A83&gt;=Drivers!$I$9,$A83&lt;Drivers!$I$9+Drivers!$J$9),Drivers!$K$9,1)*IF(AND($A83&gt;=Drivers!$L$9,$A83&lt;Drivers!$L$9+Drivers!$M$9),Drivers!$N$9,1)))</x:f>
        <x:v>2.535494921270098</x:v>
      </x:c>
      <x:c r="M83" s="97" t="n">
        <x:f>IF(OR($A83&lt;=Drivers!$H$10,G82&gt;=ReadMe!$C$10),0,MAX(ReadMe!$C$15,(Drivers!$E$10+Drivers!$F$10*SIN($A83*ReadMe!$C$14+Drivers!$G$10))*INDEX(TrackData!$G$6:$G$315,MOD(INT(G82),ReadMe!$C$9)+1)*IF(AND($A83&gt;=Drivers!$I$10,$A83&lt;Drivers!$I$10+Drivers!$J$10),Drivers!$K$10,1)*IF(AND($A83&gt;=Drivers!$L$10,$A83&lt;Drivers!$L$10+Drivers!$M$10),Drivers!$N$10,1)))</x:f>
        <x:v>2.2262815196959855</x:v>
      </x:c>
      <x:c r="N83" s="97" t="n">
        <x:f>IF(OR($A83&lt;=Drivers!$H$11,H82&gt;=ReadMe!$C$10),0,MAX(ReadMe!$C$15,(Drivers!$E$11+Drivers!$F$11*SIN($A83*ReadMe!$C$14+Drivers!$G$11))*INDEX(TrackData!$G$6:$G$315,MOD(INT(H82),ReadMe!$C$9)+1)*IF(AND($A83&gt;=Drivers!$I$11,$A83&lt;Drivers!$I$11+Drivers!$J$11),Drivers!$K$11,1)*IF(AND($A83&gt;=Drivers!$L$11,$A83&lt;Drivers!$L$11+Drivers!$M$11),Drivers!$N$11,1)))</x:f>
        <x:v>2.5118529598838872</x:v>
      </x:c>
      <x:c r="O83" t="n">
        <x:f>MIN(ReadMe!$C$8,MAX(0,INT(C83/ReadMe!$C$9)))</x:f>
        <x:v>0</x:v>
      </x:c>
      <x:c r="P83" t="n">
        <x:f>MIN(ReadMe!$C$8,MAX(0,INT(D83/ReadMe!$C$9)))</x:f>
        <x:v>0</x:v>
      </x:c>
      <x:c r="Q83" t="n">
        <x:f>MIN(ReadMe!$C$8,MAX(0,INT(E83/ReadMe!$C$9)))</x:f>
        <x:v>0</x:v>
      </x:c>
      <x:c r="R83" t="n">
        <x:f>MIN(ReadMe!$C$8,MAX(0,INT(F83/ReadMe!$C$9)))</x:f>
        <x:v>0</x:v>
      </x:c>
      <x:c r="S83" t="n">
        <x:f>MIN(ReadMe!$C$8,MAX(0,INT(G83/ReadMe!$C$9)))</x:f>
        <x:v>0</x:v>
      </x:c>
      <x:c r="T83" t="n">
        <x:f>MIN(ReadMe!$C$8,MAX(0,INT(H83/ReadMe!$C$9)))</x:f>
        <x:v>0</x:v>
      </x:c>
    </x:row>
    <x:row r="84">
      <x:c r="A84" t="n">
        <x:v>78</x:v>
      </x:c>
      <x:c r="B84" s="97" t="n">
        <x:f>A84*ReadMe!$C$12</x:f>
        <x:v>19.5</x:v>
      </x:c>
      <x:c r="C84" s="97" t="n">
        <x:f>MIN(ReadMe!$C$10,C83+I84)</x:f>
        <x:v>182.28915149410162</x:v>
      </x:c>
      <x:c r="D84" s="97" t="n">
        <x:f>MIN(ReadMe!$C$10,D83+J84)</x:f>
        <x:v>163.4659984986672</x:v>
      </x:c>
      <x:c r="E84" s="97" t="n">
        <x:f>MIN(ReadMe!$C$10,E83+K84)</x:f>
        <x:v>149.96935091600815</x:v>
      </x:c>
      <x:c r="F84" s="97" t="n">
        <x:f>MIN(ReadMe!$C$10,F83+L84)</x:f>
        <x:v>158.5698330347289</x:v>
      </x:c>
      <x:c r="G84" s="97" t="n">
        <x:f>MIN(ReadMe!$C$10,G83+M84)</x:f>
        <x:v>133.54695510055248</x:v>
      </x:c>
      <x:c r="H84" s="97" t="n">
        <x:f>MIN(ReadMe!$C$10,H83+N84)</x:f>
        <x:v>139.86155432989338</x:v>
      </x:c>
      <x:c r="I84" s="97" t="n">
        <x:f>IF(OR($A84&lt;=Drivers!$H$6,C83&gt;=ReadMe!$C$10),0,MAX(ReadMe!$C$15,(Drivers!$E$6+Drivers!$F$6*SIN($A84*ReadMe!$C$14+Drivers!$G$6))*INDEX(TrackData!$G$6:$G$315,MOD(INT(C83),ReadMe!$C$9)+1)*IF(AND($A84&gt;=Drivers!$I$6,$A84&lt;Drivers!$I$6+Drivers!$J$6),Drivers!$K$6,1)*IF(AND($A84&gt;=Drivers!$L$6,$A84&lt;Drivers!$L$6+Drivers!$M$6),Drivers!$N$6,1)))</x:f>
        <x:v>1.7843902155571496</x:v>
      </x:c>
      <x:c r="J84" s="97" t="n">
        <x:f>IF(OR($A84&lt;=Drivers!$H$7,D83&gt;=ReadMe!$C$10),0,MAX(ReadMe!$C$15,(Drivers!$E$7+Drivers!$F$7*SIN($A84*ReadMe!$C$14+Drivers!$G$7))*INDEX(TrackData!$G$6:$G$315,MOD(INT(D83),ReadMe!$C$9)+1)*IF(AND($A84&gt;=Drivers!$I$7,$A84&lt;Drivers!$I$7+Drivers!$J$7),Drivers!$K$7,1)*IF(AND($A84&gt;=Drivers!$L$7,$A84&lt;Drivers!$L$7+Drivers!$M$7),Drivers!$N$7,1)))</x:f>
        <x:v>2.9151540942051715</x:v>
      </x:c>
      <x:c r="K84" s="97" t="n">
        <x:f>IF(OR($A84&lt;=Drivers!$H$8,E83&gt;=ReadMe!$C$10),0,MAX(ReadMe!$C$15,(Drivers!$E$8+Drivers!$F$8*SIN($A84*ReadMe!$C$14+Drivers!$G$8))*INDEX(TrackData!$G$6:$G$315,MOD(INT(E83),ReadMe!$C$9)+1)*IF(AND($A84&gt;=Drivers!$I$8,$A84&lt;Drivers!$I$8+Drivers!$J$8),Drivers!$K$8,1)*IF(AND($A84&gt;=Drivers!$L$8,$A84&lt;Drivers!$L$8+Drivers!$M$8),Drivers!$N$8,1)))</x:f>
        <x:v>2.7268397293767954</x:v>
      </x:c>
      <x:c r="L84" s="97" t="n">
        <x:f>IF(OR($A84&lt;=Drivers!$H$9,F83&gt;=ReadMe!$C$10),0,MAX(ReadMe!$C$15,(Drivers!$E$9+Drivers!$F$9*SIN($A84*ReadMe!$C$14+Drivers!$G$9))*INDEX(TrackData!$G$6:$G$315,MOD(INT(F83),ReadMe!$C$9)+1)*IF(AND($A84&gt;=Drivers!$I$9,$A84&lt;Drivers!$I$9+Drivers!$J$9),Drivers!$K$9,1)*IF(AND($A84&gt;=Drivers!$L$9,$A84&lt;Drivers!$L$9+Drivers!$M$9),Drivers!$N$9,1)))</x:f>
        <x:v>2.519732667856582</x:v>
      </x:c>
      <x:c r="M84" s="97" t="n">
        <x:f>IF(OR($A84&lt;=Drivers!$H$10,G83&gt;=ReadMe!$C$10),0,MAX(ReadMe!$C$15,(Drivers!$E$10+Drivers!$F$10*SIN($A84*ReadMe!$C$14+Drivers!$G$10))*INDEX(TrackData!$G$6:$G$315,MOD(INT(G83),ReadMe!$C$9)+1)*IF(AND($A84&gt;=Drivers!$I$10,$A84&lt;Drivers!$I$10+Drivers!$J$10),Drivers!$K$10,1)*IF(AND($A84&gt;=Drivers!$L$10,$A84&lt;Drivers!$L$10+Drivers!$M$10),Drivers!$N$10,1)))</x:f>
        <x:v>2.232708527547794</x:v>
      </x:c>
      <x:c r="N84" s="97" t="n">
        <x:f>IF(OR($A84&lt;=Drivers!$H$11,H83&gt;=ReadMe!$C$10),0,MAX(ReadMe!$C$15,(Drivers!$E$11+Drivers!$F$11*SIN($A84*ReadMe!$C$14+Drivers!$G$11))*INDEX(TrackData!$G$6:$G$315,MOD(INT(H83),ReadMe!$C$9)+1)*IF(AND($A84&gt;=Drivers!$I$11,$A84&lt;Drivers!$I$11+Drivers!$J$11),Drivers!$K$11,1)*IF(AND($A84&gt;=Drivers!$L$11,$A84&lt;Drivers!$L$11+Drivers!$M$11),Drivers!$N$11,1)))</x:f>
        <x:v>2.53293361470716</x:v>
      </x:c>
      <x:c r="O84" t="n">
        <x:f>MIN(ReadMe!$C$8,MAX(0,INT(C84/ReadMe!$C$9)))</x:f>
        <x:v>0</x:v>
      </x:c>
      <x:c r="P84" t="n">
        <x:f>MIN(ReadMe!$C$8,MAX(0,INT(D84/ReadMe!$C$9)))</x:f>
        <x:v>0</x:v>
      </x:c>
      <x:c r="Q84" t="n">
        <x:f>MIN(ReadMe!$C$8,MAX(0,INT(E84/ReadMe!$C$9)))</x:f>
        <x:v>0</x:v>
      </x:c>
      <x:c r="R84" t="n">
        <x:f>MIN(ReadMe!$C$8,MAX(0,INT(F84/ReadMe!$C$9)))</x:f>
        <x:v>0</x:v>
      </x:c>
      <x:c r="S84" t="n">
        <x:f>MIN(ReadMe!$C$8,MAX(0,INT(G84/ReadMe!$C$9)))</x:f>
        <x:v>0</x:v>
      </x:c>
      <x:c r="T84" t="n">
        <x:f>MIN(ReadMe!$C$8,MAX(0,INT(H84/ReadMe!$C$9)))</x:f>
        <x:v>0</x:v>
      </x:c>
    </x:row>
    <x:row r="85">
      <x:c r="A85" t="n">
        <x:v>79</x:v>
      </x:c>
      <x:c r="B85" s="97" t="n">
        <x:f>A85*ReadMe!$C$12</x:f>
        <x:v>19.75</x:v>
      </x:c>
      <x:c r="C85" s="97" t="n">
        <x:f>MIN(ReadMe!$C$10,C84+I85)</x:f>
        <x:v>184.08579912140587</x:v>
      </x:c>
      <x:c r="D85" s="97" t="n">
        <x:f>MIN(ReadMe!$C$10,D84+J85)</x:f>
        <x:v>166.38458878849949</x:v>
      </x:c>
      <x:c r="E85" s="97" t="n">
        <x:f>MIN(ReadMe!$C$10,E84+K85)</x:f>
        <x:v>152.66878635028883</x:v>
      </x:c>
      <x:c r="F85" s="97" t="n">
        <x:f>MIN(ReadMe!$C$10,F84+L85)</x:f>
        <x:v>161.07497574759424</x:v>
      </x:c>
      <x:c r="G85" s="97" t="n">
        <x:f>MIN(ReadMe!$C$10,G84+M85)</x:f>
        <x:v>135.78827520235055</x:v>
      </x:c>
      <x:c r="H85" s="97" t="n">
        <x:f>MIN(ReadMe!$C$10,H84+N85)</x:f>
        <x:v>142.41630575641673</x:v>
      </x:c>
      <x:c r="I85" s="97" t="n">
        <x:f>IF(OR($A85&lt;=Drivers!$H$6,C84&gt;=ReadMe!$C$10),0,MAX(ReadMe!$C$15,(Drivers!$E$6+Drivers!$F$6*SIN($A85*ReadMe!$C$14+Drivers!$G$6))*INDEX(TrackData!$G$6:$G$315,MOD(INT(C84),ReadMe!$C$9)+1)*IF(AND($A85&gt;=Drivers!$I$6,$A85&lt;Drivers!$I$6+Drivers!$J$6),Drivers!$K$6,1)*IF(AND($A85&gt;=Drivers!$L$6,$A85&lt;Drivers!$L$6+Drivers!$M$6),Drivers!$N$6,1)))</x:f>
        <x:v>1.796647627304249</x:v>
      </x:c>
      <x:c r="J85" s="97" t="n">
        <x:f>IF(OR($A85&lt;=Drivers!$H$7,D84&gt;=ReadMe!$C$10),0,MAX(ReadMe!$C$15,(Drivers!$E$7+Drivers!$F$7*SIN($A85*ReadMe!$C$14+Drivers!$G$7))*INDEX(TrackData!$G$6:$G$315,MOD(INT(D84),ReadMe!$C$9)+1)*IF(AND($A85&gt;=Drivers!$I$7,$A85&lt;Drivers!$I$7+Drivers!$J$7),Drivers!$K$7,1)*IF(AND($A85&gt;=Drivers!$L$7,$A85&lt;Drivers!$L$7+Drivers!$M$7),Drivers!$N$7,1)))</x:f>
        <x:v>2.9185902898322684</x:v>
      </x:c>
      <x:c r="K85" s="97" t="n">
        <x:f>IF(OR($A85&lt;=Drivers!$H$8,E84&gt;=ReadMe!$C$10),0,MAX(ReadMe!$C$15,(Drivers!$E$8+Drivers!$F$8*SIN($A85*ReadMe!$C$14+Drivers!$G$8))*INDEX(TrackData!$G$6:$G$315,MOD(INT(E84),ReadMe!$C$9)+1)*IF(AND($A85&gt;=Drivers!$I$8,$A85&lt;Drivers!$I$8+Drivers!$J$8),Drivers!$K$8,1)*IF(AND($A85&gt;=Drivers!$L$8,$A85&lt;Drivers!$L$8+Drivers!$M$8),Drivers!$N$8,1)))</x:f>
        <x:v>2.699435434280663</x:v>
      </x:c>
      <x:c r="L85" s="97" t="n">
        <x:f>IF(OR($A85&lt;=Drivers!$H$9,F84&gt;=ReadMe!$C$10),0,MAX(ReadMe!$C$15,(Drivers!$E$9+Drivers!$F$9*SIN($A85*ReadMe!$C$14+Drivers!$G$9))*INDEX(TrackData!$G$6:$G$315,MOD(INT(F84),ReadMe!$C$9)+1)*IF(AND($A85&gt;=Drivers!$I$9,$A85&lt;Drivers!$I$9+Drivers!$J$9),Drivers!$K$9,1)*IF(AND($A85&gt;=Drivers!$L$9,$A85&lt;Drivers!$L$9+Drivers!$M$9),Drivers!$N$9,1)))</x:f>
        <x:v>2.5051427128653376</x:v>
      </x:c>
      <x:c r="M85" s="97" t="n">
        <x:f>IF(OR($A85&lt;=Drivers!$H$10,G84&gt;=ReadMe!$C$10),0,MAX(ReadMe!$C$15,(Drivers!$E$10+Drivers!$F$10*SIN($A85*ReadMe!$C$14+Drivers!$G$10))*INDEX(TrackData!$G$6:$G$315,MOD(INT(G84),ReadMe!$C$9)+1)*IF(AND($A85&gt;=Drivers!$I$10,$A85&lt;Drivers!$I$10+Drivers!$J$10),Drivers!$K$10,1)*IF(AND($A85&gt;=Drivers!$L$10,$A85&lt;Drivers!$L$10+Drivers!$M$10),Drivers!$N$10,1)))</x:f>
        <x:v>2.2413201017980646</x:v>
      </x:c>
      <x:c r="N85" s="97" t="n">
        <x:f>IF(OR($A85&lt;=Drivers!$H$11,H84&gt;=ReadMe!$C$10),0,MAX(ReadMe!$C$15,(Drivers!$E$11+Drivers!$F$11*SIN($A85*ReadMe!$C$14+Drivers!$G$11))*INDEX(TrackData!$G$6:$G$315,MOD(INT(H84),ReadMe!$C$9)+1)*IF(AND($A85&gt;=Drivers!$I$11,$A85&lt;Drivers!$I$11+Drivers!$J$11),Drivers!$K$11,1)*IF(AND($A85&gt;=Drivers!$L$11,$A85&lt;Drivers!$L$11+Drivers!$M$11),Drivers!$N$11,1)))</x:f>
        <x:v>2.5547514265233655</x:v>
      </x:c>
      <x:c r="O85" t="n">
        <x:f>MIN(ReadMe!$C$8,MAX(0,INT(C85/ReadMe!$C$9)))</x:f>
        <x:v>0</x:v>
      </x:c>
      <x:c r="P85" t="n">
        <x:f>MIN(ReadMe!$C$8,MAX(0,INT(D85/ReadMe!$C$9)))</x:f>
        <x:v>0</x:v>
      </x:c>
      <x:c r="Q85" t="n">
        <x:f>MIN(ReadMe!$C$8,MAX(0,INT(E85/ReadMe!$C$9)))</x:f>
        <x:v>0</x:v>
      </x:c>
      <x:c r="R85" t="n">
        <x:f>MIN(ReadMe!$C$8,MAX(0,INT(F85/ReadMe!$C$9)))</x:f>
        <x:v>0</x:v>
      </x:c>
      <x:c r="S85" t="n">
        <x:f>MIN(ReadMe!$C$8,MAX(0,INT(G85/ReadMe!$C$9)))</x:f>
        <x:v>0</x:v>
      </x:c>
      <x:c r="T85" t="n">
        <x:f>MIN(ReadMe!$C$8,MAX(0,INT(H85/ReadMe!$C$9)))</x:f>
        <x:v>0</x:v>
      </x:c>
    </x:row>
    <x:row r="86">
      <x:c r="A86" t="n">
        <x:v>80</x:v>
      </x:c>
      <x:c r="B86" s="97" t="n">
        <x:f>A86*ReadMe!$C$12</x:f>
        <x:v>20</x:v>
      </x:c>
      <x:c r="C86" s="97" t="n">
        <x:f>MIN(ReadMe!$C$10,C85+I86)</x:f>
        <x:v>185.89442154565307</x:v>
      </x:c>
      <x:c r="D86" s="97" t="n">
        <x:f>MIN(ReadMe!$C$10,D85+J86)</x:f>
        <x:v>168.31176943569199</x:v>
      </x:c>
      <x:c r="E86" s="97" t="n">
        <x:f>MIN(ReadMe!$C$10,E85+K86)</x:f>
        <x:v>155.3399263205481</x:v>
      </x:c>
      <x:c r="F86" s="97" t="n">
        <x:f>MIN(ReadMe!$C$10,F85+L86)</x:f>
        <x:v>163.56680125640256</x:v>
      </x:c>
      <x:c r="G86" s="97" t="n">
        <x:f>MIN(ReadMe!$C$10,G85+M86)</x:f>
        <x:v>138.0403321537121</x:v>
      </x:c>
      <x:c r="H86" s="97" t="n">
        <x:f>MIN(ReadMe!$C$10,H85+N86)</x:f>
        <x:v>144.99346193511022</x:v>
      </x:c>
      <x:c r="I86" s="97" t="n">
        <x:f>IF(OR($A86&lt;=Drivers!$H$6,C85&gt;=ReadMe!$C$10),0,MAX(ReadMe!$C$15,(Drivers!$E$6+Drivers!$F$6*SIN($A86*ReadMe!$C$14+Drivers!$G$6))*INDEX(TrackData!$G$6:$G$315,MOD(INT(C85),ReadMe!$C$9)+1)*IF(AND($A86&gt;=Drivers!$I$6,$A86&lt;Drivers!$I$6+Drivers!$J$6),Drivers!$K$6,1)*IF(AND($A86&gt;=Drivers!$L$6,$A86&lt;Drivers!$L$6+Drivers!$M$6),Drivers!$N$6,1)))</x:f>
        <x:v>1.8086224242471989</x:v>
      </x:c>
      <x:c r="J86" s="97" t="n">
        <x:f>IF(OR($A86&lt;=Drivers!$H$7,D85&gt;=ReadMe!$C$10),0,MAX(ReadMe!$C$15,(Drivers!$E$7+Drivers!$F$7*SIN($A86*ReadMe!$C$14+Drivers!$G$7))*INDEX(TrackData!$G$6:$G$315,MOD(INT(D85),ReadMe!$C$9)+1)*IF(AND($A86&gt;=Drivers!$I$7,$A86&lt;Drivers!$I$7+Drivers!$J$7),Drivers!$K$7,1)*IF(AND($A86&gt;=Drivers!$L$7,$A86&lt;Drivers!$L$7+Drivers!$M$7),Drivers!$N$7,1)))</x:f>
        <x:v>1.9271806471924993</x:v>
      </x:c>
      <x:c r="K86" s="97" t="n">
        <x:f>IF(OR($A86&lt;=Drivers!$H$8,E85&gt;=ReadMe!$C$10),0,MAX(ReadMe!$C$15,(Drivers!$E$8+Drivers!$F$8*SIN($A86*ReadMe!$C$14+Drivers!$G$8))*INDEX(TrackData!$G$6:$G$315,MOD(INT(E85),ReadMe!$C$9)+1)*IF(AND($A86&gt;=Drivers!$I$8,$A86&lt;Drivers!$I$8+Drivers!$J$8),Drivers!$K$8,1)*IF(AND($A86&gt;=Drivers!$L$8,$A86&lt;Drivers!$L$8+Drivers!$M$8),Drivers!$N$8,1)))</x:f>
        <x:v>2.6711399702592686</x:v>
      </x:c>
      <x:c r="L86" s="97" t="n">
        <x:f>IF(OR($A86&lt;=Drivers!$H$9,F85&gt;=ReadMe!$C$10),0,MAX(ReadMe!$C$15,(Drivers!$E$9+Drivers!$F$9*SIN($A86*ReadMe!$C$14+Drivers!$G$9))*INDEX(TrackData!$G$6:$G$315,MOD(INT(F85),ReadMe!$C$9)+1)*IF(AND($A86&gt;=Drivers!$I$9,$A86&lt;Drivers!$I$9+Drivers!$J$9),Drivers!$K$9,1)*IF(AND($A86&gt;=Drivers!$L$9,$A86&lt;Drivers!$L$9+Drivers!$M$9),Drivers!$N$9,1)))</x:f>
        <x:v>2.49182550880832</x:v>
      </x:c>
      <x:c r="M86" s="97" t="n">
        <x:f>IF(OR($A86&lt;=Drivers!$H$10,G85&gt;=ReadMe!$C$10),0,MAX(ReadMe!$C$15,(Drivers!$E$10+Drivers!$F$10*SIN($A86*ReadMe!$C$14+Drivers!$G$10))*INDEX(TrackData!$G$6:$G$315,MOD(INT(G85),ReadMe!$C$9)+1)*IF(AND($A86&gt;=Drivers!$I$10,$A86&lt;Drivers!$I$10+Drivers!$J$10),Drivers!$K$10,1)*IF(AND($A86&gt;=Drivers!$L$10,$A86&lt;Drivers!$L$10+Drivers!$M$10),Drivers!$N$10,1)))</x:f>
        <x:v>2.2520569513615394</x:v>
      </x:c>
      <x:c r="N86" s="97" t="n">
        <x:f>IF(OR($A86&lt;=Drivers!$H$11,H85&gt;=ReadMe!$C$10),0,MAX(ReadMe!$C$15,(Drivers!$E$11+Drivers!$F$11*SIN($A86*ReadMe!$C$14+Drivers!$G$11))*INDEX(TrackData!$G$6:$G$315,MOD(INT(H85),ReadMe!$C$9)+1)*IF(AND($A86&gt;=Drivers!$I$11,$A86&lt;Drivers!$I$11+Drivers!$J$11),Drivers!$K$11,1)*IF(AND($A86&gt;=Drivers!$L$11,$A86&lt;Drivers!$L$11+Drivers!$M$11),Drivers!$N$11,1)))</x:f>
        <x:v>2.5771561786934805</x:v>
      </x:c>
      <x:c r="O86" t="n">
        <x:f>MIN(ReadMe!$C$8,MAX(0,INT(C86/ReadMe!$C$9)))</x:f>
        <x:v>0</x:v>
      </x:c>
      <x:c r="P86" t="n">
        <x:f>MIN(ReadMe!$C$8,MAX(0,INT(D86/ReadMe!$C$9)))</x:f>
        <x:v>0</x:v>
      </x:c>
      <x:c r="Q86" t="n">
        <x:f>MIN(ReadMe!$C$8,MAX(0,INT(E86/ReadMe!$C$9)))</x:f>
        <x:v>0</x:v>
      </x:c>
      <x:c r="R86" t="n">
        <x:f>MIN(ReadMe!$C$8,MAX(0,INT(F86/ReadMe!$C$9)))</x:f>
        <x:v>0</x:v>
      </x:c>
      <x:c r="S86" t="n">
        <x:f>MIN(ReadMe!$C$8,MAX(0,INT(G86/ReadMe!$C$9)))</x:f>
        <x:v>0</x:v>
      </x:c>
      <x:c r="T86" t="n">
        <x:f>MIN(ReadMe!$C$8,MAX(0,INT(H86/ReadMe!$C$9)))</x:f>
        <x:v>0</x:v>
      </x:c>
    </x:row>
    <x:row r="87">
      <x:c r="A87" t="n">
        <x:v>81</x:v>
      </x:c>
      <x:c r="B87" s="97" t="n">
        <x:f>A87*ReadMe!$C$12</x:f>
        <x:v>20.25</x:v>
      </x:c>
      <x:c r="C87" s="97" t="n">
        <x:f>MIN(ReadMe!$C$10,C86+I87)</x:f>
        <x:v>187.7146537050107</x:v>
      </x:c>
      <x:c r="D87" s="97" t="n">
        <x:f>MIN(ReadMe!$C$10,D86+J87)</x:f>
        <x:v>170.23849803291515</x:v>
      </x:c>
      <x:c r="E87" s="97" t="n">
        <x:f>MIN(ReadMe!$C$10,E86+K87)</x:f>
        <x:v>157.98207447343344</x:v>
      </x:c>
      <x:c r="F87" s="97" t="n">
        <x:f>MIN(ReadMe!$C$10,F86+L87)</x:f>
        <x:v>166.04667400165124</x:v>
      </x:c>
      <x:c r="G87" s="97" t="n">
        <x:f>MIN(ReadMe!$C$10,G86+M87)</x:f>
        <x:v>140.30517730624666</x:v>
      </x:c>
      <x:c r="H87" s="97" t="n">
        <x:f>MIN(ReadMe!$C$10,H86+N87)</x:f>
        <x:v>147.59345554857734</x:v>
      </x:c>
      <x:c r="I87" s="97" t="n">
        <x:f>IF(OR($A87&lt;=Drivers!$H$6,C86&gt;=ReadMe!$C$10),0,MAX(ReadMe!$C$15,(Drivers!$E$6+Drivers!$F$6*SIN($A87*ReadMe!$C$14+Drivers!$G$6))*INDEX(TrackData!$G$6:$G$315,MOD(INT(C86),ReadMe!$C$9)+1)*IF(AND($A87&gt;=Drivers!$I$6,$A87&lt;Drivers!$I$6+Drivers!$J$6),Drivers!$K$6,1)*IF(AND($A87&gt;=Drivers!$L$6,$A87&lt;Drivers!$L$6+Drivers!$M$6),Drivers!$N$6,1)))</x:f>
        <x:v>1.8202321593576312</x:v>
      </x:c>
      <x:c r="J87" s="97" t="n">
        <x:f>IF(OR($A87&lt;=Drivers!$H$7,D86&gt;=ReadMe!$C$10),0,MAX(ReadMe!$C$15,(Drivers!$E$7+Drivers!$F$7*SIN($A87*ReadMe!$C$14+Drivers!$G$7))*INDEX(TrackData!$G$6:$G$315,MOD(INT(D86),ReadMe!$C$9)+1)*IF(AND($A87&gt;=Drivers!$I$7,$A87&lt;Drivers!$I$7+Drivers!$J$7),Drivers!$K$7,1)*IF(AND($A87&gt;=Drivers!$L$7,$A87&lt;Drivers!$L$7+Drivers!$M$7),Drivers!$N$7,1)))</x:f>
        <x:v>1.9267285972231734</x:v>
      </x:c>
      <x:c r="K87" s="97" t="n">
        <x:f>IF(OR($A87&lt;=Drivers!$H$8,E86&gt;=ReadMe!$C$10),0,MAX(ReadMe!$C$15,(Drivers!$E$8+Drivers!$F$8*SIN($A87*ReadMe!$C$14+Drivers!$G$8))*INDEX(TrackData!$G$6:$G$315,MOD(INT(E86),ReadMe!$C$9)+1)*IF(AND($A87&gt;=Drivers!$I$8,$A87&lt;Drivers!$I$8+Drivers!$J$8),Drivers!$K$8,1)*IF(AND($A87&gt;=Drivers!$L$8,$A87&lt;Drivers!$L$8+Drivers!$M$8),Drivers!$N$8,1)))</x:f>
        <x:v>2.6421481528853485</x:v>
      </x:c>
      <x:c r="L87" s="97" t="n">
        <x:f>IF(OR($A87&lt;=Drivers!$H$9,F86&gt;=ReadMe!$C$10),0,MAX(ReadMe!$C$15,(Drivers!$E$9+Drivers!$F$9*SIN($A87*ReadMe!$C$14+Drivers!$G$9))*INDEX(TrackData!$G$6:$G$315,MOD(INT(F86),ReadMe!$C$9)+1)*IF(AND($A87&gt;=Drivers!$I$9,$A87&lt;Drivers!$I$9+Drivers!$J$9),Drivers!$K$9,1)*IF(AND($A87&gt;=Drivers!$L$9,$A87&lt;Drivers!$L$9+Drivers!$M$9),Drivers!$N$9,1)))</x:f>
        <x:v>2.4798727452486897</x:v>
      </x:c>
      <x:c r="M87" s="97" t="n">
        <x:f>IF(OR($A87&lt;=Drivers!$H$10,G86&gt;=ReadMe!$C$10),0,MAX(ReadMe!$C$15,(Drivers!$E$10+Drivers!$F$10*SIN($A87*ReadMe!$C$14+Drivers!$G$10))*INDEX(TrackData!$G$6:$G$315,MOD(INT(G86),ReadMe!$C$9)+1)*IF(AND($A87&gt;=Drivers!$I$10,$A87&lt;Drivers!$I$10+Drivers!$J$10),Drivers!$K$10,1)*IF(AND($A87&gt;=Drivers!$L$10,$A87&lt;Drivers!$L$10+Drivers!$M$10),Drivers!$N$10,1)))</x:f>
        <x:v>2.264845152534563</x:v>
      </x:c>
      <x:c r="N87" s="97" t="n">
        <x:f>IF(OR($A87&lt;=Drivers!$H$11,H86&gt;=ReadMe!$C$10),0,MAX(ReadMe!$C$15,(Drivers!$E$11+Drivers!$F$11*SIN($A87*ReadMe!$C$14+Drivers!$G$11))*INDEX(TrackData!$G$6:$G$315,MOD(INT(H86),ReadMe!$C$9)+1)*IF(AND($A87&gt;=Drivers!$I$11,$A87&lt;Drivers!$I$11+Drivers!$J$11),Drivers!$K$11,1)*IF(AND($A87&gt;=Drivers!$L$11,$A87&lt;Drivers!$L$11+Drivers!$M$11),Drivers!$N$11,1)))</x:f>
        <x:v>2.5999936134671224</x:v>
      </x:c>
      <x:c r="O87" t="n">
        <x:f>MIN(ReadMe!$C$8,MAX(0,INT(C87/ReadMe!$C$9)))</x:f>
        <x:v>0</x:v>
      </x:c>
      <x:c r="P87" t="n">
        <x:f>MIN(ReadMe!$C$8,MAX(0,INT(D87/ReadMe!$C$9)))</x:f>
        <x:v>0</x:v>
      </x:c>
      <x:c r="Q87" t="n">
        <x:f>MIN(ReadMe!$C$8,MAX(0,INT(E87/ReadMe!$C$9)))</x:f>
        <x:v>0</x:v>
      </x:c>
      <x:c r="R87" t="n">
        <x:f>MIN(ReadMe!$C$8,MAX(0,INT(F87/ReadMe!$C$9)))</x:f>
        <x:v>0</x:v>
      </x:c>
      <x:c r="S87" t="n">
        <x:f>MIN(ReadMe!$C$8,MAX(0,INT(G87/ReadMe!$C$9)))</x:f>
        <x:v>0</x:v>
      </x:c>
      <x:c r="T87" t="n">
        <x:f>MIN(ReadMe!$C$8,MAX(0,INT(H87/ReadMe!$C$9)))</x:f>
        <x:v>0</x:v>
      </x:c>
    </x:row>
    <x:row r="88">
      <x:c r="A88" t="n">
        <x:v>82</x:v>
      </x:c>
      <x:c r="B88" s="97" t="n">
        <x:f>A88*ReadMe!$C$12</x:f>
        <x:v>20.5</x:v>
      </x:c>
      <x:c r="C88" s="97" t="n">
        <x:f>MIN(ReadMe!$C$10,C87+I88)</x:f>
        <x:v>189.54605060408542</x:v>
      </x:c>
      <x:c r="D88" s="97" t="n">
        <x:f>MIN(ReadMe!$C$10,D87+J88)</x:f>
        <x:v>172.1634145866813</x:v>
      </x:c>
      <x:c r="E88" s="97" t="n">
        <x:f>MIN(ReadMe!$C$10,E87+K88)</x:f>
        <x:v>160.59473406559</x:v>
      </x:c>
      <x:c r="F88" s="97" t="n">
        <x:f>MIN(ReadMe!$C$10,F87+L88)</x:f>
        <x:v>167.67645603521046</x:v>
      </x:c>
      <x:c r="G88" s="97" t="n">
        <x:f>MIN(ReadMe!$C$10,G87+M88)</x:f>
        <x:v>142.58477396420986</x:v>
      </x:c>
      <x:c r="H88" s="97" t="n">
        <x:f>MIN(ReadMe!$C$10,H87+N88)</x:f>
        <x:v>150.2165620426316</x:v>
      </x:c>
      <x:c r="I88" s="97" t="n">
        <x:f>IF(OR($A88&lt;=Drivers!$H$6,C87&gt;=ReadMe!$C$10),0,MAX(ReadMe!$C$15,(Drivers!$E$6+Drivers!$F$6*SIN($A88*ReadMe!$C$14+Drivers!$G$6))*INDEX(TrackData!$G$6:$G$315,MOD(INT(C87),ReadMe!$C$9)+1)*IF(AND($A88&gt;=Drivers!$I$6,$A88&lt;Drivers!$I$6+Drivers!$J$6),Drivers!$K$6,1)*IF(AND($A88&gt;=Drivers!$L$6,$A88&lt;Drivers!$L$6+Drivers!$M$6),Drivers!$N$6,1)))</x:f>
        <x:v>1.8313968990747065</x:v>
      </x:c>
      <x:c r="J88" s="97" t="n">
        <x:f>IF(OR($A88&lt;=Drivers!$H$7,D87&gt;=ReadMe!$C$10),0,MAX(ReadMe!$C$15,(Drivers!$E$7+Drivers!$F$7*SIN($A88*ReadMe!$C$14+Drivers!$G$7))*INDEX(TrackData!$G$6:$G$315,MOD(INT(D87),ReadMe!$C$9)+1)*IF(AND($A88&gt;=Drivers!$I$7,$A88&lt;Drivers!$I$7+Drivers!$J$7),Drivers!$K$7,1)*IF(AND($A88&gt;=Drivers!$L$7,$A88&lt;Drivers!$L$7+Drivers!$M$7),Drivers!$N$7,1)))</x:f>
        <x:v>1.9249165537661748</x:v>
      </x:c>
      <x:c r="K88" s="97" t="n">
        <x:f>IF(OR($A88&lt;=Drivers!$H$8,E87&gt;=ReadMe!$C$10),0,MAX(ReadMe!$C$15,(Drivers!$E$8+Drivers!$F$8*SIN($A88*ReadMe!$C$14+Drivers!$G$8))*INDEX(TrackData!$G$6:$G$315,MOD(INT(E87),ReadMe!$C$9)+1)*IF(AND($A88&gt;=Drivers!$I$8,$A88&lt;Drivers!$I$8+Drivers!$J$8),Drivers!$K$8,1)*IF(AND($A88&gt;=Drivers!$L$8,$A88&lt;Drivers!$L$8+Drivers!$M$8),Drivers!$N$8,1)))</x:f>
        <x:v>2.6126595921565365</x:v>
      </x:c>
      <x:c r="L88" s="97" t="n">
        <x:f>IF(OR($A88&lt;=Drivers!$H$9,F87&gt;=ReadMe!$C$10),0,MAX(ReadMe!$C$15,(Drivers!$E$9+Drivers!$F$9*SIN($A88*ReadMe!$C$14+Drivers!$G$9))*INDEX(TrackData!$G$6:$G$315,MOD(INT(F87),ReadMe!$C$9)+1)*IF(AND($A88&gt;=Drivers!$I$9,$A88&lt;Drivers!$I$9+Drivers!$J$9),Drivers!$K$9,1)*IF(AND($A88&gt;=Drivers!$L$9,$A88&lt;Drivers!$L$9+Drivers!$M$9),Drivers!$N$9,1)))</x:f>
        <x:v>1.6297820335592117</x:v>
      </x:c>
      <x:c r="M88" s="97" t="n">
        <x:f>IF(OR($A88&lt;=Drivers!$H$10,G87&gt;=ReadMe!$C$10),0,MAX(ReadMe!$C$15,(Drivers!$E$10+Drivers!$F$10*SIN($A88*ReadMe!$C$14+Drivers!$G$10))*INDEX(TrackData!$G$6:$G$315,MOD(INT(G87),ReadMe!$C$9)+1)*IF(AND($A88&gt;=Drivers!$I$10,$A88&lt;Drivers!$I$10+Drivers!$J$10),Drivers!$K$10,1)*IF(AND($A88&gt;=Drivers!$L$10,$A88&lt;Drivers!$L$10+Drivers!$M$10),Drivers!$N$10,1)))</x:f>
        <x:v>2.2795966579631894</x:v>
      </x:c>
      <x:c r="N88" s="97" t="n">
        <x:f>IF(OR($A88&lt;=Drivers!$H$11,H87&gt;=ReadMe!$C$10),0,MAX(ReadMe!$C$15,(Drivers!$E$11+Drivers!$F$11*SIN($A88*ReadMe!$C$14+Drivers!$G$11))*INDEX(TrackData!$G$6:$G$315,MOD(INT(H87),ReadMe!$C$9)+1)*IF(AND($A88&gt;=Drivers!$I$11,$A88&lt;Drivers!$I$11+Drivers!$J$11),Drivers!$K$11,1)*IF(AND($A88&gt;=Drivers!$L$11,$A88&lt;Drivers!$L$11+Drivers!$M$11),Drivers!$N$11,1)))</x:f>
        <x:v>2.6231064940542552</x:v>
      </x:c>
      <x:c r="O88" t="n">
        <x:f>MIN(ReadMe!$C$8,MAX(0,INT(C88/ReadMe!$C$9)))</x:f>
        <x:v>0</x:v>
      </x:c>
      <x:c r="P88" t="n">
        <x:f>MIN(ReadMe!$C$8,MAX(0,INT(D88/ReadMe!$C$9)))</x:f>
        <x:v>0</x:v>
      </x:c>
      <x:c r="Q88" t="n">
        <x:f>MIN(ReadMe!$C$8,MAX(0,INT(E88/ReadMe!$C$9)))</x:f>
        <x:v>0</x:v>
      </x:c>
      <x:c r="R88" t="n">
        <x:f>MIN(ReadMe!$C$8,MAX(0,INT(F88/ReadMe!$C$9)))</x:f>
        <x:v>0</x:v>
      </x:c>
      <x:c r="S88" t="n">
        <x:f>MIN(ReadMe!$C$8,MAX(0,INT(G88/ReadMe!$C$9)))</x:f>
        <x:v>0</x:v>
      </x:c>
      <x:c r="T88" t="n">
        <x:f>MIN(ReadMe!$C$8,MAX(0,INT(H88/ReadMe!$C$9)))</x:f>
        <x:v>0</x:v>
      </x:c>
    </x:row>
    <x:row r="89">
      <x:c r="A89" t="n">
        <x:v>83</x:v>
      </x:c>
      <x:c r="B89" s="97" t="n">
        <x:f>A89*ReadMe!$C$12</x:f>
        <x:v>20.75</x:v>
      </x:c>
      <x:c r="C89" s="97" t="n">
        <x:f>MIN(ReadMe!$C$10,C88+I89)</x:f>
        <x:v>192.33701995810264</x:v>
      </x:c>
      <x:c r="D89" s="97" t="n">
        <x:f>MIN(ReadMe!$C$10,D88+J89)</x:f>
        <x:v>174.08517157950547</x:v>
      </x:c>
      <x:c r="E89" s="97" t="n">
        <x:f>MIN(ReadMe!$C$10,E88+K89)</x:f>
        <x:v>163.17761138376133</x:v>
      </x:c>
      <x:c r="F89" s="97" t="n">
        <x:f>MIN(ReadMe!$C$10,F88+L89)</x:f>
        <x:v>169.3003066768691</x:v>
      </x:c>
      <x:c r="G89" s="97" t="n">
        <x:f>MIN(ReadMe!$C$10,G88+M89)</x:f>
        <x:v>144.88098386706312</x:v>
      </x:c>
      <x:c r="H89" s="97" t="n">
        <x:f>MIN(ReadMe!$C$10,H88+N89)</x:f>
        <x:v>152.86289772983935</x:v>
      </x:c>
      <x:c r="I89" s="97" t="n">
        <x:f>IF(OR($A89&lt;=Drivers!$H$6,C88&gt;=ReadMe!$C$10),0,MAX(ReadMe!$C$15,(Drivers!$E$6+Drivers!$F$6*SIN($A89*ReadMe!$C$14+Drivers!$G$6))*INDEX(TrackData!$G$6:$G$315,MOD(INT(C88),ReadMe!$C$9)+1)*IF(AND($A89&gt;=Drivers!$I$6,$A89&lt;Drivers!$I$6+Drivers!$J$6),Drivers!$K$6,1)*IF(AND($A89&gt;=Drivers!$L$6,$A89&lt;Drivers!$L$6+Drivers!$M$6),Drivers!$N$6,1)))</x:f>
        <x:v>2.7909693540172102</x:v>
      </x:c>
      <x:c r="J89" s="97" t="n">
        <x:f>IF(OR($A89&lt;=Drivers!$H$7,D88&gt;=ReadMe!$C$10),0,MAX(ReadMe!$C$15,(Drivers!$E$7+Drivers!$F$7*SIN($A89*ReadMe!$C$14+Drivers!$G$7))*INDEX(TrackData!$G$6:$G$315,MOD(INT(D88),ReadMe!$C$9)+1)*IF(AND($A89&gt;=Drivers!$I$7,$A89&lt;Drivers!$I$7+Drivers!$J$7),Drivers!$K$7,1)*IF(AND($A89&gt;=Drivers!$L$7,$A89&lt;Drivers!$L$7+Drivers!$M$7),Drivers!$N$7,1)))</x:f>
        <x:v>1.9217569928241454</x:v>
      </x:c>
      <x:c r="K89" s="97" t="n">
        <x:f>IF(OR($A89&lt;=Drivers!$H$8,E88&gt;=ReadMe!$C$10),0,MAX(ReadMe!$C$15,(Drivers!$E$8+Drivers!$F$8*SIN($A89*ReadMe!$C$14+Drivers!$G$8))*INDEX(TrackData!$G$6:$G$315,MOD(INT(E88),ReadMe!$C$9)+1)*IF(AND($A89&gt;=Drivers!$I$8,$A89&lt;Drivers!$I$8+Drivers!$J$8),Drivers!$K$8,1)*IF(AND($A89&gt;=Drivers!$L$8,$A89&lt;Drivers!$L$8+Drivers!$M$8),Drivers!$N$8,1)))</x:f>
        <x:v>2.58287731817134</x:v>
      </x:c>
      <x:c r="L89" s="97" t="n">
        <x:f>IF(OR($A89&lt;=Drivers!$H$9,F88&gt;=ReadMe!$C$10),0,MAX(ReadMe!$C$15,(Drivers!$E$9+Drivers!$F$9*SIN($A89*ReadMe!$C$14+Drivers!$G$9))*INDEX(TrackData!$G$6:$G$315,MOD(INT(F88),ReadMe!$C$9)+1)*IF(AND($A89&gt;=Drivers!$I$9,$A89&lt;Drivers!$I$9+Drivers!$J$9),Drivers!$K$9,1)*IF(AND($A89&gt;=Drivers!$L$9,$A89&lt;Drivers!$L$9+Drivers!$M$9),Drivers!$N$9,1)))</x:f>
        <x:v>1.623850641658645</x:v>
      </x:c>
      <x:c r="M89" s="97" t="n">
        <x:f>IF(OR($A89&lt;=Drivers!$H$10,G88&gt;=ReadMe!$C$10),0,MAX(ReadMe!$C$15,(Drivers!$E$10+Drivers!$F$10*SIN($A89*ReadMe!$C$14+Drivers!$G$10))*INDEX(TrackData!$G$6:$G$315,MOD(INT(G88),ReadMe!$C$9)+1)*IF(AND($A89&gt;=Drivers!$I$10,$A89&lt;Drivers!$I$10+Drivers!$J$10),Drivers!$K$10,1)*IF(AND($A89&gt;=Drivers!$L$10,$A89&lt;Drivers!$L$10+Drivers!$M$10),Drivers!$N$10,1)))</x:f>
        <x:v>2.2962099028532643</x:v>
      </x:c>
      <x:c r="N89" s="97" t="n">
        <x:f>IF(OR($A89&lt;=Drivers!$H$11,H88&gt;=ReadMe!$C$10),0,MAX(ReadMe!$C$15,(Drivers!$E$11+Drivers!$F$11*SIN($A89*ReadMe!$C$14+Drivers!$G$11))*INDEX(TrackData!$G$6:$G$315,MOD(INT(H88),ReadMe!$C$9)+1)*IF(AND($A89&gt;=Drivers!$I$11,$A89&lt;Drivers!$I$11+Drivers!$J$11),Drivers!$K$11,1)*IF(AND($A89&gt;=Drivers!$L$11,$A89&lt;Drivers!$L$11+Drivers!$M$11),Drivers!$N$11,1)))</x:f>
        <x:v>2.6463356872077366</x:v>
      </x:c>
      <x:c r="O89" t="n">
        <x:f>MIN(ReadMe!$C$8,MAX(0,INT(C89/ReadMe!$C$9)))</x:f>
        <x:v>0</x:v>
      </x:c>
      <x:c r="P89" t="n">
        <x:f>MIN(ReadMe!$C$8,MAX(0,INT(D89/ReadMe!$C$9)))</x:f>
        <x:v>0</x:v>
      </x:c>
      <x:c r="Q89" t="n">
        <x:f>MIN(ReadMe!$C$8,MAX(0,INT(E89/ReadMe!$C$9)))</x:f>
        <x:v>0</x:v>
      </x:c>
      <x:c r="R89" t="n">
        <x:f>MIN(ReadMe!$C$8,MAX(0,INT(F89/ReadMe!$C$9)))</x:f>
        <x:v>0</x:v>
      </x:c>
      <x:c r="S89" t="n">
        <x:f>MIN(ReadMe!$C$8,MAX(0,INT(G89/ReadMe!$C$9)))</x:f>
        <x:v>0</x:v>
      </x:c>
      <x:c r="T89" t="n">
        <x:f>MIN(ReadMe!$C$8,MAX(0,INT(H89/ReadMe!$C$9)))</x:f>
        <x:v>0</x:v>
      </x:c>
    </x:row>
    <x:row r="90">
      <x:c r="A90" t="n">
        <x:v>84</x:v>
      </x:c>
      <x:c r="B90" s="97" t="n">
        <x:f>A90*ReadMe!$C$12</x:f>
        <x:v>21</x:v>
      </x:c>
      <x:c r="C90" s="97" t="n">
        <x:f>MIN(ReadMe!$C$10,C89+I90)</x:f>
        <x:v>195.14321314962694</x:v>
      </x:c>
      <x:c r="D90" s="97" t="n">
        <x:f>MIN(ReadMe!$C$10,D89+J90)</x:f>
        <x:v>176.00244324762514</x:v>
      </x:c>
      <x:c r="E90" s="97" t="n">
        <x:f>MIN(ReadMe!$C$10,E89+K90)</x:f>
        <x:v>165.73061776701888</x:v>
      </x:c>
      <x:c r="F90" s="97" t="n">
        <x:f>MIN(ReadMe!$C$10,F89+L90)</x:f>
        <x:v>170.9192693509379</x:v>
      </x:c>
      <x:c r="G90" s="97" t="n">
        <x:f>MIN(ReadMe!$C$10,G89+M90)</x:f>
        <x:v>147.19555437131183</x:v>
      </x:c>
      <x:c r="H90" s="97" t="n">
        <x:f>MIN(ReadMe!$C$10,H89+N90)</x:f>
        <x:v>155.5324189887024</x:v>
      </x:c>
      <x:c r="I90" s="97" t="n">
        <x:f>IF(OR($A90&lt;=Drivers!$H$6,C89&gt;=ReadMe!$C$10),0,MAX(ReadMe!$C$15,(Drivers!$E$6+Drivers!$F$6*SIN($A90*ReadMe!$C$14+Drivers!$G$6))*INDEX(TrackData!$G$6:$G$315,MOD(INT(C89),ReadMe!$C$9)+1)*IF(AND($A90&gt;=Drivers!$I$6,$A90&lt;Drivers!$I$6+Drivers!$J$6),Drivers!$K$6,1)*IF(AND($A90&gt;=Drivers!$L$6,$A90&lt;Drivers!$L$6+Drivers!$M$6),Drivers!$N$6,1)))</x:f>
        <x:v>2.806193191524311</x:v>
      </x:c>
      <x:c r="J90" s="97" t="n">
        <x:f>IF(OR($A90&lt;=Drivers!$H$7,D89&gt;=ReadMe!$C$10),0,MAX(ReadMe!$C$15,(Drivers!$E$7+Drivers!$F$7*SIN($A90*ReadMe!$C$14+Drivers!$G$7))*INDEX(TrackData!$G$6:$G$315,MOD(INT(D89),ReadMe!$C$9)+1)*IF(AND($A90&gt;=Drivers!$I$7,$A90&lt;Drivers!$I$7+Drivers!$J$7),Drivers!$K$7,1)*IF(AND($A90&gt;=Drivers!$L$7,$A90&lt;Drivers!$L$7+Drivers!$M$7),Drivers!$N$7,1)))</x:f>
        <x:v>1.9172716681196627</x:v>
      </x:c>
      <x:c r="K90" s="97" t="n">
        <x:f>IF(OR($A90&lt;=Drivers!$H$8,E89&gt;=ReadMe!$C$10),0,MAX(ReadMe!$C$15,(Drivers!$E$8+Drivers!$F$8*SIN($A90*ReadMe!$C$14+Drivers!$G$8))*INDEX(TrackData!$G$6:$G$315,MOD(INT(E89),ReadMe!$C$9)+1)*IF(AND($A90&gt;=Drivers!$I$8,$A90&lt;Drivers!$I$8+Drivers!$J$8),Drivers!$K$8,1)*IF(AND($A90&gt;=Drivers!$L$8,$A90&lt;Drivers!$L$8+Drivers!$M$8),Drivers!$N$8,1)))</x:f>
        <x:v>2.5530063832575576</x:v>
      </x:c>
      <x:c r="L90" s="97" t="n">
        <x:f>IF(OR($A90&lt;=Drivers!$H$9,F89&gt;=ReadMe!$C$10),0,MAX(ReadMe!$C$15,(Drivers!$E$9+Drivers!$F$9*SIN($A90*ReadMe!$C$14+Drivers!$G$9))*INDEX(TrackData!$G$6:$G$315,MOD(INT(F89),ReadMe!$C$9)+1)*IF(AND($A90&gt;=Drivers!$I$9,$A90&lt;Drivers!$I$9+Drivers!$J$9),Drivers!$K$9,1)*IF(AND($A90&gt;=Drivers!$L$9,$A90&lt;Drivers!$L$9+Drivers!$M$9),Drivers!$N$9,1)))</x:f>
        <x:v>1.618962674068799</x:v>
      </x:c>
      <x:c r="M90" s="97" t="n">
        <x:f>IF(OR($A90&lt;=Drivers!$H$10,G89&gt;=ReadMe!$C$10),0,MAX(ReadMe!$C$15,(Drivers!$E$10+Drivers!$F$10*SIN($A90*ReadMe!$C$14+Drivers!$G$10))*INDEX(TrackData!$G$6:$G$315,MOD(INT(G89),ReadMe!$C$9)+1)*IF(AND($A90&gt;=Drivers!$I$10,$A90&lt;Drivers!$I$10+Drivers!$J$10),Drivers!$K$10,1)*IF(AND($A90&gt;=Drivers!$L$10,$A90&lt;Drivers!$L$10+Drivers!$M$10),Drivers!$N$10,1)))</x:f>
        <x:v>2.314570504248714</x:v>
      </x:c>
      <x:c r="N90" s="97" t="n">
        <x:f>IF(OR($A90&lt;=Drivers!$H$11,H89&gt;=ReadMe!$C$10),0,MAX(ReadMe!$C$15,(Drivers!$E$11+Drivers!$F$11*SIN($A90*ReadMe!$C$14+Drivers!$G$11))*INDEX(TrackData!$G$6:$G$315,MOD(INT(H89),ReadMe!$C$9)+1)*IF(AND($A90&gt;=Drivers!$I$11,$A90&lt;Drivers!$I$11+Drivers!$J$11),Drivers!$K$11,1)*IF(AND($A90&gt;=Drivers!$L$11,$A90&lt;Drivers!$L$11+Drivers!$M$11),Drivers!$N$11,1)))</x:f>
        <x:v>2.6695212588630475</x:v>
      </x:c>
      <x:c r="O90" t="n">
        <x:f>MIN(ReadMe!$C$8,MAX(0,INT(C90/ReadMe!$C$9)))</x:f>
        <x:v>0</x:v>
      </x:c>
      <x:c r="P90" t="n">
        <x:f>MIN(ReadMe!$C$8,MAX(0,INT(D90/ReadMe!$C$9)))</x:f>
        <x:v>0</x:v>
      </x:c>
      <x:c r="Q90" t="n">
        <x:f>MIN(ReadMe!$C$8,MAX(0,INT(E90/ReadMe!$C$9)))</x:f>
        <x:v>0</x:v>
      </x:c>
      <x:c r="R90" t="n">
        <x:f>MIN(ReadMe!$C$8,MAX(0,INT(F90/ReadMe!$C$9)))</x:f>
        <x:v>0</x:v>
      </x:c>
      <x:c r="S90" t="n">
        <x:f>MIN(ReadMe!$C$8,MAX(0,INT(G90/ReadMe!$C$9)))</x:f>
        <x:v>0</x:v>
      </x:c>
      <x:c r="T90" t="n">
        <x:f>MIN(ReadMe!$C$8,MAX(0,INT(H90/ReadMe!$C$9)))</x:f>
        <x:v>0</x:v>
      </x:c>
    </x:row>
    <x:row r="91">
      <x:c r="A91" t="n">
        <x:v>85</x:v>
      </x:c>
      <x:c r="B91" s="97" t="n">
        <x:f>A91*ReadMe!$C$12</x:f>
        <x:v>21.25</x:v>
      </x:c>
      <x:c r="C91" s="97" t="n">
        <x:f>MIN(ReadMe!$C$10,C90+I91)</x:f>
        <x:v>197.00468406786302</x:v>
      </x:c>
      <x:c r="D91" s="97" t="n">
        <x:f>MIN(ReadMe!$C$10,D90+J91)</x:f>
        <x:v>178.8986424314431</x:v>
      </x:c>
      <x:c r="E91" s="97" t="n">
        <x:f>MIN(ReadMe!$C$10,E90+K91)</x:f>
        <x:v>167.39596438413608</x:v>
      </x:c>
      <x:c r="F91" s="97" t="n">
        <x:f>MIN(ReadMe!$C$10,F90+L91)</x:f>
        <x:v>172.5344211356095</x:v>
      </x:c>
      <x:c r="G91" s="97" t="n">
        <x:f>MIN(ReadMe!$C$10,G90+M91)</x:f>
        <x:v>149.5301064198753</x:v>
      </x:c>
      <x:c r="H91" s="97" t="n">
        <x:f>MIN(ReadMe!$C$10,H90+N91)</x:f>
        <x:v>158.22492256399408</x:v>
      </x:c>
      <x:c r="I91" s="97" t="n">
        <x:f>IF(OR($A91&lt;=Drivers!$H$6,C90&gt;=ReadMe!$C$10),0,MAX(ReadMe!$C$15,(Drivers!$E$6+Drivers!$F$6*SIN($A91*ReadMe!$C$14+Drivers!$G$6))*INDEX(TrackData!$G$6:$G$315,MOD(INT(C90),ReadMe!$C$9)+1)*IF(AND($A91&gt;=Drivers!$I$6,$A91&lt;Drivers!$I$6+Drivers!$J$6),Drivers!$K$6,1)*IF(AND($A91&gt;=Drivers!$L$6,$A91&lt;Drivers!$L$6+Drivers!$M$6),Drivers!$N$6,1)))</x:f>
        <x:v>1.861470918236072</x:v>
      </x:c>
      <x:c r="J91" s="97" t="n">
        <x:f>IF(OR($A91&lt;=Drivers!$H$7,D90&gt;=ReadMe!$C$10),0,MAX(ReadMe!$C$15,(Drivers!$E$7+Drivers!$F$7*SIN($A91*ReadMe!$C$14+Drivers!$G$7))*INDEX(TrackData!$G$6:$G$315,MOD(INT(D90),ReadMe!$C$9)+1)*IF(AND($A91&gt;=Drivers!$I$7,$A91&lt;Drivers!$I$7+Drivers!$J$7),Drivers!$K$7,1)*IF(AND($A91&gt;=Drivers!$L$7,$A91&lt;Drivers!$L$7+Drivers!$M$7),Drivers!$N$7,1)))</x:f>
        <x:v>2.8961991838179646</x:v>
      </x:c>
      <x:c r="K91" s="97" t="n">
        <x:f>IF(OR($A91&lt;=Drivers!$H$8,E90&gt;=ReadMe!$C$10),0,MAX(ReadMe!$C$15,(Drivers!$E$8+Drivers!$F$8*SIN($A91*ReadMe!$C$14+Drivers!$G$8))*INDEX(TrackData!$G$6:$G$315,MOD(INT(E90),ReadMe!$C$9)+1)*IF(AND($A91&gt;=Drivers!$I$8,$A91&lt;Drivers!$I$8+Drivers!$J$8),Drivers!$K$8,1)*IF(AND($A91&gt;=Drivers!$L$8,$A91&lt;Drivers!$L$8+Drivers!$M$8),Drivers!$N$8,1)))</x:f>
        <x:v>1.6653466171171964</x:v>
      </x:c>
      <x:c r="L91" s="97" t="n">
        <x:f>IF(OR($A91&lt;=Drivers!$H$9,F90&gt;=ReadMe!$C$10),0,MAX(ReadMe!$C$15,(Drivers!$E$9+Drivers!$F$9*SIN($A91*ReadMe!$C$14+Drivers!$G$9))*INDEX(TrackData!$G$6:$G$315,MOD(INT(F90),ReadMe!$C$9)+1)*IF(AND($A91&gt;=Drivers!$I$9,$A91&lt;Drivers!$I$9+Drivers!$J$9),Drivers!$K$9,1)*IF(AND($A91&gt;=Drivers!$L$9,$A91&lt;Drivers!$L$9+Drivers!$M$9),Drivers!$N$9,1)))</x:f>
        <x:v>1.615151784671611</x:v>
      </x:c>
      <x:c r="M91" s="97" t="n">
        <x:f>IF(OR($A91&lt;=Drivers!$H$10,G90&gt;=ReadMe!$C$10),0,MAX(ReadMe!$C$15,(Drivers!$E$10+Drivers!$F$10*SIN($A91*ReadMe!$C$14+Drivers!$G$10))*INDEX(TrackData!$G$6:$G$315,MOD(INT(G90),ReadMe!$C$9)+1)*IF(AND($A91&gt;=Drivers!$I$10,$A91&lt;Drivers!$I$10+Drivers!$J$10),Drivers!$K$10,1)*IF(AND($A91&gt;=Drivers!$L$10,$A91&lt;Drivers!$L$10+Drivers!$M$10),Drivers!$N$10,1)))</x:f>
        <x:v>2.334552048563463</x:v>
      </x:c>
      <x:c r="N91" s="97" t="n">
        <x:f>IF(OR($A91&lt;=Drivers!$H$11,H90&gt;=ReadMe!$C$10),0,MAX(ReadMe!$C$15,(Drivers!$E$11+Drivers!$F$11*SIN($A91*ReadMe!$C$14+Drivers!$G$11))*INDEX(TrackData!$G$6:$G$315,MOD(INT(H90),ReadMe!$C$9)+1)*IF(AND($A91&gt;=Drivers!$I$11,$A91&lt;Drivers!$I$11+Drivers!$J$11),Drivers!$K$11,1)*IF(AND($A91&gt;=Drivers!$L$11,$A91&lt;Drivers!$L$11+Drivers!$M$11),Drivers!$N$11,1)))</x:f>
        <x:v>2.692503575291692</x:v>
      </x:c>
      <x:c r="O91" t="n">
        <x:f>MIN(ReadMe!$C$8,MAX(0,INT(C91/ReadMe!$C$9)))</x:f>
        <x:v>0</x:v>
      </x:c>
      <x:c r="P91" t="n">
        <x:f>MIN(ReadMe!$C$8,MAX(0,INT(D91/ReadMe!$C$9)))</x:f>
        <x:v>0</x:v>
      </x:c>
      <x:c r="Q91" t="n">
        <x:f>MIN(ReadMe!$C$8,MAX(0,INT(E91/ReadMe!$C$9)))</x:f>
        <x:v>0</x:v>
      </x:c>
      <x:c r="R91" t="n">
        <x:f>MIN(ReadMe!$C$8,MAX(0,INT(F91/ReadMe!$C$9)))</x:f>
        <x:v>0</x:v>
      </x:c>
      <x:c r="S91" t="n">
        <x:f>MIN(ReadMe!$C$8,MAX(0,INT(G91/ReadMe!$C$9)))</x:f>
        <x:v>0</x:v>
      </x:c>
      <x:c r="T91" t="n">
        <x:f>MIN(ReadMe!$C$8,MAX(0,INT(H91/ReadMe!$C$9)))</x:f>
        <x:v>0</x:v>
      </x:c>
    </x:row>
    <x:row r="92">
      <x:c r="A92" t="n">
        <x:v>86</x:v>
      </x:c>
      <x:c r="B92" s="97" t="n">
        <x:f>A92*ReadMe!$C$12</x:f>
        <x:v>21.5</x:v>
      </x:c>
      <x:c r="C92" s="97" t="n">
        <x:f>MIN(ReadMe!$C$10,C91+I92)</x:f>
        <x:v>198.87480947178193</x:v>
      </x:c>
      <x:c r="D92" s="97" t="n">
        <x:f>MIN(ReadMe!$C$10,D91+J92)</x:f>
        <x:v>180.80309860085782</x:v>
      </x:c>
      <x:c r="E92" s="97" t="n">
        <x:f>MIN(ReadMe!$C$10,E91+K92)</x:f>
        <x:v>169.04188583238238</x:v>
      </x:c>
      <x:c r="F92" s="97" t="n">
        <x:f>MIN(ReadMe!$C$10,F91+L92)</x:f>
        <x:v>174.14686534722557</x:v>
      </x:c>
      <x:c r="G92" s="97" t="n">
        <x:f>MIN(ReadMe!$C$10,G91+M92)</x:f>
        <x:v>151.88612338182008</x:v>
      </x:c>
      <x:c r="H92" s="97" t="n">
        <x:f>MIN(ReadMe!$C$10,H91+N92)</x:f>
        <x:v>160.94004696618086</x:v>
      </x:c>
      <x:c r="I92" s="97" t="n">
        <x:f>IF(OR($A92&lt;=Drivers!$H$6,C91&gt;=ReadMe!$C$10),0,MAX(ReadMe!$C$15,(Drivers!$E$6+Drivers!$F$6*SIN($A92*ReadMe!$C$14+Drivers!$G$6))*INDEX(TrackData!$G$6:$G$315,MOD(INT(C91),ReadMe!$C$9)+1)*IF(AND($A92&gt;=Drivers!$I$6,$A92&lt;Drivers!$I$6+Drivers!$J$6),Drivers!$K$6,1)*IF(AND($A92&gt;=Drivers!$L$6,$A92&lt;Drivers!$L$6+Drivers!$M$6),Drivers!$N$6,1)))</x:f>
        <x:v>1.8701254039189024</x:v>
      </x:c>
      <x:c r="J92" s="97" t="n">
        <x:f>IF(OR($A92&lt;=Drivers!$H$7,D91&gt;=ReadMe!$C$10),0,MAX(ReadMe!$C$15,(Drivers!$E$7+Drivers!$F$7*SIN($A92*ReadMe!$C$14+Drivers!$G$7))*INDEX(TrackData!$G$6:$G$315,MOD(INT(D91),ReadMe!$C$9)+1)*IF(AND($A92&gt;=Drivers!$I$7,$A92&lt;Drivers!$I$7+Drivers!$J$7),Drivers!$K$7,1)*IF(AND($A92&gt;=Drivers!$L$7,$A92&lt;Drivers!$L$7+Drivers!$M$7),Drivers!$N$7,1)))</x:f>
        <x:v>1.9044561694147117</x:v>
      </x:c>
      <x:c r="K92" s="97" t="n">
        <x:f>IF(OR($A92&lt;=Drivers!$H$8,E91&gt;=ReadMe!$C$10),0,MAX(ReadMe!$C$15,(Drivers!$E$8+Drivers!$F$8*SIN($A92*ReadMe!$C$14+Drivers!$G$8))*INDEX(TrackData!$G$6:$G$315,MOD(INT(E91),ReadMe!$C$9)+1)*IF(AND($A92&gt;=Drivers!$I$8,$A92&lt;Drivers!$I$8+Drivers!$J$8),Drivers!$K$8,1)*IF(AND($A92&gt;=Drivers!$L$8,$A92&lt;Drivers!$L$8+Drivers!$M$8),Drivers!$N$8,1)))</x:f>
        <x:v>1.6459214482462878</x:v>
      </x:c>
      <x:c r="L92" s="97" t="n">
        <x:f>IF(OR($A92&lt;=Drivers!$H$9,F91&gt;=ReadMe!$C$10),0,MAX(ReadMe!$C$15,(Drivers!$E$9+Drivers!$F$9*SIN($A92*ReadMe!$C$14+Drivers!$G$9))*INDEX(TrackData!$G$6:$G$315,MOD(INT(F91),ReadMe!$C$9)+1)*IF(AND($A92&gt;=Drivers!$I$9,$A92&lt;Drivers!$I$9+Drivers!$J$9),Drivers!$K$9,1)*IF(AND($A92&gt;=Drivers!$L$9,$A92&lt;Drivers!$L$9+Drivers!$M$9),Drivers!$N$9,1)))</x:f>
        <x:v>1.6124442116160649</x:v>
      </x:c>
      <x:c r="M92" s="97" t="n">
        <x:f>IF(OR($A92&lt;=Drivers!$H$10,G91&gt;=ReadMe!$C$10),0,MAX(ReadMe!$C$15,(Drivers!$E$10+Drivers!$F$10*SIN($A92*ReadMe!$C$14+Drivers!$G$10))*INDEX(TrackData!$G$6:$G$315,MOD(INT(G91),ReadMe!$C$9)+1)*IF(AND($A92&gt;=Drivers!$I$10,$A92&lt;Drivers!$I$10+Drivers!$J$10),Drivers!$K$10,1)*IF(AND($A92&gt;=Drivers!$L$10,$A92&lt;Drivers!$L$10+Drivers!$M$10),Drivers!$N$10,1)))</x:f>
        <x:v>2.356016961944793</x:v>
      </x:c>
      <x:c r="N92" s="97" t="n">
        <x:f>IF(OR($A92&lt;=Drivers!$H$11,H91&gt;=ReadMe!$C$10),0,MAX(ReadMe!$C$15,(Drivers!$E$11+Drivers!$F$11*SIN($A92*ReadMe!$C$14+Drivers!$G$11))*INDEX(TrackData!$G$6:$G$315,MOD(INT(H91),ReadMe!$C$9)+1)*IF(AND($A92&gt;=Drivers!$I$11,$A92&lt;Drivers!$I$11+Drivers!$J$11),Drivers!$K$11,1)*IF(AND($A92&gt;=Drivers!$L$11,$A92&lt;Drivers!$L$11+Drivers!$M$11),Drivers!$N$11,1)))</x:f>
        <x:v>2.7151244021867695</x:v>
      </x:c>
      <x:c r="O92" t="n">
        <x:f>MIN(ReadMe!$C$8,MAX(0,INT(C92/ReadMe!$C$9)))</x:f>
        <x:v>0</x:v>
      </x:c>
      <x:c r="P92" t="n">
        <x:f>MIN(ReadMe!$C$8,MAX(0,INT(D92/ReadMe!$C$9)))</x:f>
        <x:v>0</x:v>
      </x:c>
      <x:c r="Q92" t="n">
        <x:f>MIN(ReadMe!$C$8,MAX(0,INT(E92/ReadMe!$C$9)))</x:f>
        <x:v>0</x:v>
      </x:c>
      <x:c r="R92" t="n">
        <x:f>MIN(ReadMe!$C$8,MAX(0,INT(F92/ReadMe!$C$9)))</x:f>
        <x:v>0</x:v>
      </x:c>
      <x:c r="S92" t="n">
        <x:f>MIN(ReadMe!$C$8,MAX(0,INT(G92/ReadMe!$C$9)))</x:f>
        <x:v>0</x:v>
      </x:c>
      <x:c r="T92" t="n">
        <x:f>MIN(ReadMe!$C$8,MAX(0,INT(H92/ReadMe!$C$9)))</x:f>
        <x:v>0</x:v>
      </x:c>
    </x:row>
    <x:row r="93">
      <x:c r="A93" t="n">
        <x:v>87</x:v>
      </x:c>
      <x:c r="B93" s="97" t="n">
        <x:f>A93*ReadMe!$C$12</x:f>
        <x:v>21.75</x:v>
      </x:c>
      <x:c r="C93" s="97" t="n">
        <x:f>MIN(ReadMe!$C$10,C92+I93)</x:f>
        <x:v>200.75280084870403</x:v>
      </x:c>
      <x:c r="D93" s="97" t="n">
        <x:f>MIN(ReadMe!$C$10,D92+J93)</x:f>
        <x:v>182.69931283157078</x:v>
      </x:c>
      <x:c r="E93" s="97" t="n">
        <x:f>MIN(ReadMe!$C$10,E92+K93)</x:f>
        <x:v>170.6687282819018</x:v>
      </x:c>
      <x:c r="F93" s="97" t="n">
        <x:f>MIN(ReadMe!$C$10,F92+L93)</x:f>
        <x:v>175.7577239438929</x:v>
      </x:c>
      <x:c r="G93" s="97" t="n">
        <x:f>MIN(ReadMe!$C$10,G92+M93)</x:f>
        <x:v>154.26494083929575</x:v>
      </x:c>
      <x:c r="H93" s="97" t="n">
        <x:f>MIN(ReadMe!$C$10,H92+N93)</x:f>
        <x:v>163.6772749602943</x:v>
      </x:c>
      <x:c r="I93" s="97" t="n">
        <x:f>IF(OR($A93&lt;=Drivers!$H$6,C92&gt;=ReadMe!$C$10),0,MAX(ReadMe!$C$15,(Drivers!$E$6+Drivers!$F$6*SIN($A93*ReadMe!$C$14+Drivers!$G$6))*INDEX(TrackData!$G$6:$G$315,MOD(INT(C92),ReadMe!$C$9)+1)*IF(AND($A93&gt;=Drivers!$I$6,$A93&lt;Drivers!$I$6+Drivers!$J$6),Drivers!$K$6,1)*IF(AND($A93&gt;=Drivers!$L$6,$A93&lt;Drivers!$L$6+Drivers!$M$6),Drivers!$N$6,1)))</x:f>
        <x:v>1.8779913769220882</x:v>
      </x:c>
      <x:c r="J93" s="97" t="n">
        <x:f>IF(OR($A93&lt;=Drivers!$H$7,D92&gt;=ReadMe!$C$10),0,MAX(ReadMe!$C$15,(Drivers!$E$7+Drivers!$F$7*SIN($A93*ReadMe!$C$14+Drivers!$G$7))*INDEX(TrackData!$G$6:$G$315,MOD(INT(D92),ReadMe!$C$9)+1)*IF(AND($A93&gt;=Drivers!$I$7,$A93&lt;Drivers!$I$7+Drivers!$J$7),Drivers!$K$7,1)*IF(AND($A93&gt;=Drivers!$L$7,$A93&lt;Drivers!$L$7+Drivers!$M$7),Drivers!$N$7,1)))</x:f>
        <x:v>1.8962142307129553</x:v>
      </x:c>
      <x:c r="K93" s="97" t="n">
        <x:f>IF(OR($A93&lt;=Drivers!$H$8,E92&gt;=ReadMe!$C$10),0,MAX(ReadMe!$C$15,(Drivers!$E$8+Drivers!$F$8*SIN($A93*ReadMe!$C$14+Drivers!$G$8))*INDEX(TrackData!$G$6:$G$315,MOD(INT(E92),ReadMe!$C$9)+1)*IF(AND($A93&gt;=Drivers!$I$8,$A93&lt;Drivers!$I$8+Drivers!$J$8),Drivers!$K$8,1)*IF(AND($A93&gt;=Drivers!$L$8,$A93&lt;Drivers!$L$8+Drivers!$M$8),Drivers!$N$8,1)))</x:f>
        <x:v>1.6268424495194294</x:v>
      </x:c>
      <x:c r="L93" s="97" t="n">
        <x:f>IF(OR($A93&lt;=Drivers!$H$9,F92&gt;=ReadMe!$C$10),0,MAX(ReadMe!$C$15,(Drivers!$E$9+Drivers!$F$9*SIN($A93*ReadMe!$C$14+Drivers!$G$9))*INDEX(TrackData!$G$6:$G$315,MOD(INT(F92),ReadMe!$C$9)+1)*IF(AND($A93&gt;=Drivers!$I$9,$A93&lt;Drivers!$I$9+Drivers!$J$9),Drivers!$K$9,1)*IF(AND($A93&gt;=Drivers!$L$9,$A93&lt;Drivers!$L$9+Drivers!$M$9),Drivers!$N$9,1)))</x:f>
        <x:v>1.6108585966673252</x:v>
      </x:c>
      <x:c r="M93" s="97" t="n">
        <x:f>IF(OR($A93&lt;=Drivers!$H$10,G92&gt;=ReadMe!$C$10),0,MAX(ReadMe!$C$15,(Drivers!$E$10+Drivers!$F$10*SIN($A93*ReadMe!$C$14+Drivers!$G$10))*INDEX(TrackData!$G$6:$G$315,MOD(INT(G92),ReadMe!$C$9)+1)*IF(AND($A93&gt;=Drivers!$I$10,$A93&lt;Drivers!$I$10+Drivers!$J$10),Drivers!$K$10,1)*IF(AND($A93&gt;=Drivers!$L$10,$A93&lt;Drivers!$L$10+Drivers!$M$10),Drivers!$N$10,1)))</x:f>
        <x:v>2.3788174574756593</x:v>
      </x:c>
      <x:c r="N93" s="97" t="n">
        <x:f>IF(OR($A93&lt;=Drivers!$H$11,H92&gt;=ReadMe!$C$10),0,MAX(ReadMe!$C$15,(Drivers!$E$11+Drivers!$F$11*SIN($A93*ReadMe!$C$14+Drivers!$G$11))*INDEX(TrackData!$G$6:$G$315,MOD(INT(H92),ReadMe!$C$9)+1)*IF(AND($A93&gt;=Drivers!$I$11,$A93&lt;Drivers!$I$11+Drivers!$J$11),Drivers!$K$11,1)*IF(AND($A93&gt;=Drivers!$L$11,$A93&lt;Drivers!$L$11+Drivers!$M$11),Drivers!$N$11,1)))</x:f>
        <x:v>2.7372279941134647</x:v>
      </x:c>
      <x:c r="O93" t="n">
        <x:f>MIN(ReadMe!$C$8,MAX(0,INT(C93/ReadMe!$C$9)))</x:f>
        <x:v>0</x:v>
      </x:c>
      <x:c r="P93" t="n">
        <x:f>MIN(ReadMe!$C$8,MAX(0,INT(D93/ReadMe!$C$9)))</x:f>
        <x:v>0</x:v>
      </x:c>
      <x:c r="Q93" t="n">
        <x:f>MIN(ReadMe!$C$8,MAX(0,INT(E93/ReadMe!$C$9)))</x:f>
        <x:v>0</x:v>
      </x:c>
      <x:c r="R93" t="n">
        <x:f>MIN(ReadMe!$C$8,MAX(0,INT(F93/ReadMe!$C$9)))</x:f>
        <x:v>0</x:v>
      </x:c>
      <x:c r="S93" t="n">
        <x:f>MIN(ReadMe!$C$8,MAX(0,INT(G93/ReadMe!$C$9)))</x:f>
        <x:v>0</x:v>
      </x:c>
      <x:c r="T93" t="n">
        <x:f>MIN(ReadMe!$C$8,MAX(0,INT(H93/ReadMe!$C$9)))</x:f>
        <x:v>0</x:v>
      </x:c>
    </x:row>
    <x:row r="94">
      <x:c r="A94" t="n">
        <x:v>88</x:v>
      </x:c>
      <x:c r="B94" s="97" t="n">
        <x:f>A94*ReadMe!$C$12</x:f>
        <x:v>22</x:v>
      </x:c>
      <x:c r="C94" s="97" t="n">
        <x:f>MIN(ReadMe!$C$10,C93+I94)</x:f>
        <x:v>202.63781552836332</x:v>
      </x:c>
      <x:c r="D94" s="97" t="n">
        <x:f>MIN(ReadMe!$C$10,D93+J94)</x:f>
        <x:v>184.58613522291284</x:v>
      </x:c>
      <x:c r="E94" s="97" t="n">
        <x:f>MIN(ReadMe!$C$10,E93+K94)</x:f>
        <x:v>172.2769692626232</x:v>
      </x:c>
      <x:c r="F94" s="97" t="n">
        <x:f>MIN(ReadMe!$C$10,F93+L94)</x:f>
        <x:v>178.19773281791916</x:v>
      </x:c>
      <x:c r="G94" s="97" t="n">
        <x:f>MIN(ReadMe!$C$10,G93+M94)</x:f>
        <x:v>156.66773739199016</x:v>
      </x:c>
      <x:c r="H94" s="97" t="n">
        <x:f>MIN(ReadMe!$C$10,H93+N94)</x:f>
        <x:v>166.43593712711785</x:v>
      </x:c>
      <x:c r="I94" s="97" t="n">
        <x:f>IF(OR($A94&lt;=Drivers!$H$6,C93&gt;=ReadMe!$C$10),0,MAX(ReadMe!$C$15,(Drivers!$E$6+Drivers!$F$6*SIN($A94*ReadMe!$C$14+Drivers!$G$6))*INDEX(TrackData!$G$6:$G$315,MOD(INT(C93),ReadMe!$C$9)+1)*IF(AND($A94&gt;=Drivers!$I$6,$A94&lt;Drivers!$I$6+Drivers!$J$6),Drivers!$K$6,1)*IF(AND($A94&gt;=Drivers!$L$6,$A94&lt;Drivers!$L$6+Drivers!$M$6),Drivers!$N$6,1)))</x:f>
        <x:v>1.885014679659291</x:v>
      </x:c>
      <x:c r="J94" s="97" t="n">
        <x:f>IF(OR($A94&lt;=Drivers!$H$7,D93&gt;=ReadMe!$C$10),0,MAX(ReadMe!$C$15,(Drivers!$E$7+Drivers!$F$7*SIN($A94*ReadMe!$C$14+Drivers!$G$7))*INDEX(TrackData!$G$6:$G$315,MOD(INT(D93),ReadMe!$C$9)+1)*IF(AND($A94&gt;=Drivers!$I$7,$A94&lt;Drivers!$I$7+Drivers!$J$7),Drivers!$K$7,1)*IF(AND($A94&gt;=Drivers!$L$7,$A94&lt;Drivers!$L$7+Drivers!$M$7),Drivers!$N$7,1)))</x:f>
        <x:v>1.8868223913420732</x:v>
      </x:c>
      <x:c r="K94" s="97" t="n">
        <x:f>IF(OR($A94&lt;=Drivers!$H$8,E93&gt;=ReadMe!$C$10),0,MAX(ReadMe!$C$15,(Drivers!$E$8+Drivers!$F$8*SIN($A94*ReadMe!$C$14+Drivers!$G$8))*INDEX(TrackData!$G$6:$G$315,MOD(INT(E93),ReadMe!$C$9)+1)*IF(AND($A94&gt;=Drivers!$I$8,$A94&lt;Drivers!$I$8+Drivers!$J$8),Drivers!$K$8,1)*IF(AND($A94&gt;=Drivers!$L$8,$A94&lt;Drivers!$L$8+Drivers!$M$8),Drivers!$N$8,1)))</x:f>
        <x:v>1.6082409807214042</x:v>
      </x:c>
      <x:c r="L94" s="97" t="n">
        <x:f>IF(OR($A94&lt;=Drivers!$H$9,F93&gt;=ReadMe!$C$10),0,MAX(ReadMe!$C$15,(Drivers!$E$9+Drivers!$F$9*SIN($A94*ReadMe!$C$14+Drivers!$G$9))*INDEX(TrackData!$G$6:$G$315,MOD(INT(F93),ReadMe!$C$9)+1)*IF(AND($A94&gt;=Drivers!$I$9,$A94&lt;Drivers!$I$9+Drivers!$J$9),Drivers!$K$9,1)*IF(AND($A94&gt;=Drivers!$L$9,$A94&lt;Drivers!$L$9+Drivers!$M$9),Drivers!$N$9,1)))</x:f>
        <x:v>2.440008874026257</x:v>
      </x:c>
      <x:c r="M94" s="97" t="n">
        <x:f>IF(OR($A94&lt;=Drivers!$H$10,G93&gt;=ReadMe!$C$10),0,MAX(ReadMe!$C$15,(Drivers!$E$10+Drivers!$F$10*SIN($A94*ReadMe!$C$14+Drivers!$G$10))*INDEX(TrackData!$G$6:$G$315,MOD(INT(G93),ReadMe!$C$9)+1)*IF(AND($A94&gt;=Drivers!$I$10,$A94&lt;Drivers!$I$10+Drivers!$J$10),Drivers!$K$10,1)*IF(AND($A94&gt;=Drivers!$L$10,$A94&lt;Drivers!$L$10+Drivers!$M$10),Drivers!$N$10,1)))</x:f>
        <x:v>2.402796552694414</x:v>
      </x:c>
      <x:c r="N94" s="97" t="n">
        <x:f>IF(OR($A94&lt;=Drivers!$H$11,H93&gt;=ReadMe!$C$10),0,MAX(ReadMe!$C$15,(Drivers!$E$11+Drivers!$F$11*SIN($A94*ReadMe!$C$14+Drivers!$G$11))*INDEX(TrackData!$G$6:$G$315,MOD(INT(H93),ReadMe!$C$9)+1)*IF(AND($A94&gt;=Drivers!$I$11,$A94&lt;Drivers!$I$11+Drivers!$J$11),Drivers!$K$11,1)*IF(AND($A94&gt;=Drivers!$L$11,$A94&lt;Drivers!$L$11+Drivers!$M$11),Drivers!$N$11,1)))</x:f>
        <x:v>2.758662166823538</x:v>
      </x:c>
      <x:c r="O94" t="n">
        <x:f>MIN(ReadMe!$C$8,MAX(0,INT(C94/ReadMe!$C$9)))</x:f>
        <x:v>0</x:v>
      </x:c>
      <x:c r="P94" t="n">
        <x:f>MIN(ReadMe!$C$8,MAX(0,INT(D94/ReadMe!$C$9)))</x:f>
        <x:v>0</x:v>
      </x:c>
      <x:c r="Q94" t="n">
        <x:f>MIN(ReadMe!$C$8,MAX(0,INT(E94/ReadMe!$C$9)))</x:f>
        <x:v>0</x:v>
      </x:c>
      <x:c r="R94" t="n">
        <x:f>MIN(ReadMe!$C$8,MAX(0,INT(F94/ReadMe!$C$9)))</x:f>
        <x:v>0</x:v>
      </x:c>
      <x:c r="S94" t="n">
        <x:f>MIN(ReadMe!$C$8,MAX(0,INT(G94/ReadMe!$C$9)))</x:f>
        <x:v>0</x:v>
      </x:c>
      <x:c r="T94" t="n">
        <x:f>MIN(ReadMe!$C$8,MAX(0,INT(H94/ReadMe!$C$9)))</x:f>
        <x:v>0</x:v>
      </x:c>
    </x:row>
    <x:row r="95">
      <x:c r="A95" t="n">
        <x:v>89</x:v>
      </x:c>
      <x:c r="B95" s="97" t="n">
        <x:f>A95*ReadMe!$C$12</x:f>
        <x:v>22.25</x:v>
      </x:c>
      <x:c r="C95" s="97" t="n">
        <x:f>MIN(ReadMe!$C$10,C94+I95)</x:f>
        <x:v>204.52896248473107</x:v>
      </x:c>
      <x:c r="D95" s="97" t="n">
        <x:f>MIN(ReadMe!$C$10,D94+J95)</x:f>
        <x:v>186.46248053746146</x:v>
      </x:c>
      <x:c r="E95" s="97" t="n">
        <x:f>MIN(ReadMe!$C$10,E94+K95)</x:f>
        <x:v>173.86721437644465</x:v>
      </x:c>
      <x:c r="F95" s="97" t="n">
        <x:f>MIN(ReadMe!$C$10,F94+L95)</x:f>
        <x:v>179.80882192723968</x:v>
      </x:c>
      <x:c r="G95" s="97" t="n">
        <x:f>MIN(ReadMe!$C$10,G94+M95)</x:f>
        <x:v>159.09552654241645</x:v>
      </x:c>
      <x:c r="H95" s="97" t="n">
        <x:f>MIN(ReadMe!$C$10,H94+N95)</x:f>
        <x:v>168.27026149485144</x:v>
      </x:c>
      <x:c r="I95" s="97" t="n">
        <x:f>IF(OR($A95&lt;=Drivers!$H$6,C94&gt;=ReadMe!$C$10),0,MAX(ReadMe!$C$15,(Drivers!$E$6+Drivers!$F$6*SIN($A95*ReadMe!$C$14+Drivers!$G$6))*INDEX(TrackData!$G$6:$G$315,MOD(INT(C94),ReadMe!$C$9)+1)*IF(AND($A95&gt;=Drivers!$I$6,$A95&lt;Drivers!$I$6+Drivers!$J$6),Drivers!$K$6,1)*IF(AND($A95&gt;=Drivers!$L$6,$A95&lt;Drivers!$L$6+Drivers!$M$6),Drivers!$N$6,1)))</x:f>
        <x:v>1.8911469563677559</x:v>
      </x:c>
      <x:c r="J95" s="97" t="n">
        <x:f>IF(OR($A95&lt;=Drivers!$H$7,D94&gt;=ReadMe!$C$10),0,MAX(ReadMe!$C$15,(Drivers!$E$7+Drivers!$F$7*SIN($A95*ReadMe!$C$14+Drivers!$G$7))*INDEX(TrackData!$G$6:$G$315,MOD(INT(D94),ReadMe!$C$9)+1)*IF(AND($A95&gt;=Drivers!$I$7,$A95&lt;Drivers!$I$7+Drivers!$J$7),Drivers!$K$7,1)*IF(AND($A95&gt;=Drivers!$L$7,$A95&lt;Drivers!$L$7+Drivers!$M$7),Drivers!$N$7,1)))</x:f>
        <x:v>1.876345314548609</x:v>
      </x:c>
      <x:c r="K95" s="97" t="n">
        <x:f>IF(OR($A95&lt;=Drivers!$H$8,E94&gt;=ReadMe!$C$10),0,MAX(ReadMe!$C$15,(Drivers!$E$8+Drivers!$F$8*SIN($A95*ReadMe!$C$14+Drivers!$G$8))*INDEX(TrackData!$G$6:$G$315,MOD(INT(E94),ReadMe!$C$9)+1)*IF(AND($A95&gt;=Drivers!$I$8,$A95&lt;Drivers!$I$8+Drivers!$J$8),Drivers!$K$8,1)*IF(AND($A95&gt;=Drivers!$L$8,$A95&lt;Drivers!$L$8+Drivers!$M$8),Drivers!$N$8,1)))</x:f>
        <x:v>1.5902451138214464</x:v>
      </x:c>
      <x:c r="L95" s="97" t="n">
        <x:f>IF(OR($A95&lt;=Drivers!$H$9,F94&gt;=ReadMe!$C$10),0,MAX(ReadMe!$C$15,(Drivers!$E$9+Drivers!$F$9*SIN($A95*ReadMe!$C$14+Drivers!$G$9))*INDEX(TrackData!$G$6:$G$315,MOD(INT(F94),ReadMe!$C$9)+1)*IF(AND($A95&gt;=Drivers!$I$9,$A95&lt;Drivers!$I$9+Drivers!$J$9),Drivers!$K$9,1)*IF(AND($A95&gt;=Drivers!$L$9,$A95&lt;Drivers!$L$9+Drivers!$M$9),Drivers!$N$9,1)))</x:f>
        <x:v>1.6110891093205166</x:v>
      </x:c>
      <x:c r="M95" s="97" t="n">
        <x:f>IF(OR($A95&lt;=Drivers!$H$10,G94&gt;=ReadMe!$C$10),0,MAX(ReadMe!$C$15,(Drivers!$E$10+Drivers!$F$10*SIN($A95*ReadMe!$C$14+Drivers!$G$10))*INDEX(TrackData!$G$6:$G$315,MOD(INT(G94),ReadMe!$C$9)+1)*IF(AND($A95&gt;=Drivers!$I$10,$A95&lt;Drivers!$I$10+Drivers!$J$10),Drivers!$K$10,1)*IF(AND($A95&gt;=Drivers!$L$10,$A95&lt;Drivers!$L$10+Drivers!$M$10),Drivers!$N$10,1)))</x:f>
        <x:v>2.4277891504262894</x:v>
      </x:c>
      <x:c r="N95" s="97" t="n">
        <x:f>IF(OR($A95&lt;=Drivers!$H$11,H94&gt;=ReadMe!$C$10),0,MAX(ReadMe!$C$15,(Drivers!$E$11+Drivers!$F$11*SIN($A95*ReadMe!$C$14+Drivers!$G$11))*INDEX(TrackData!$G$6:$G$315,MOD(INT(H94),ReadMe!$C$9)+1)*IF(AND($A95&gt;=Drivers!$I$11,$A95&lt;Drivers!$I$11+Drivers!$J$11),Drivers!$K$11,1)*IF(AND($A95&gt;=Drivers!$L$11,$A95&lt;Drivers!$L$11+Drivers!$M$11),Drivers!$N$11,1)))</x:f>
        <x:v>1.8343243677335792</x:v>
      </x:c>
      <x:c r="O95" t="n">
        <x:f>MIN(ReadMe!$C$8,MAX(0,INT(C95/ReadMe!$C$9)))</x:f>
        <x:v>0</x:v>
      </x:c>
      <x:c r="P95" t="n">
        <x:f>MIN(ReadMe!$C$8,MAX(0,INT(D95/ReadMe!$C$9)))</x:f>
        <x:v>0</x:v>
      </x:c>
      <x:c r="Q95" t="n">
        <x:f>MIN(ReadMe!$C$8,MAX(0,INT(E95/ReadMe!$C$9)))</x:f>
        <x:v>0</x:v>
      </x:c>
      <x:c r="R95" t="n">
        <x:f>MIN(ReadMe!$C$8,MAX(0,INT(F95/ReadMe!$C$9)))</x:f>
        <x:v>0</x:v>
      </x:c>
      <x:c r="S95" t="n">
        <x:f>MIN(ReadMe!$C$8,MAX(0,INT(G95/ReadMe!$C$9)))</x:f>
        <x:v>0</x:v>
      </x:c>
      <x:c r="T95" t="n">
        <x:f>MIN(ReadMe!$C$8,MAX(0,INT(H95/ReadMe!$C$9)))</x:f>
        <x:v>0</x:v>
      </x:c>
    </x:row>
    <x:row r="96">
      <x:c r="A96" t="n">
        <x:v>90</x:v>
      </x:c>
      <x:c r="B96" s="97" t="n">
        <x:f>A96*ReadMe!$C$12</x:f>
        <x:v>22.5</x:v>
      </x:c>
      <x:c r="C96" s="97" t="n">
        <x:f>MIN(ReadMe!$C$10,C95+I96)</x:f>
        <x:v>207.40221397873103</x:v>
      </x:c>
      <x:c r="D96" s="97" t="n">
        <x:f>MIN(ReadMe!$C$10,D95+J96)</x:f>
        <x:v>188.3273356729502</x:v>
      </x:c>
      <x:c r="E96" s="97" t="n">
        <x:f>MIN(ReadMe!$C$10,E95+K96)</x:f>
        <x:v>175.4401931276365</x:v>
      </x:c>
      <x:c r="F96" s="97" t="n">
        <x:f>MIN(ReadMe!$C$10,F95+L96)</x:f>
        <x:v>181.4217255770719</x:v>
      </x:c>
      <x:c r="G96" s="97" t="n">
        <x:f>MIN(ReadMe!$C$10,G95+M96)</x:f>
        <x:v>161.54914971790149</x:v>
      </x:c>
      <x:c r="H96" s="97" t="n">
        <x:f>MIN(ReadMe!$C$10,H95+N96)</x:f>
        <x:v>170.11756029671028</x:v>
      </x:c>
      <x:c r="I96" s="97" t="n">
        <x:f>IF(OR($A96&lt;=Drivers!$H$6,C95&gt;=ReadMe!$C$10),0,MAX(ReadMe!$C$15,(Drivers!$E$6+Drivers!$F$6*SIN($A96*ReadMe!$C$14+Drivers!$G$6))*INDEX(TrackData!$G$6:$G$315,MOD(INT(C95),ReadMe!$C$9)+1)*IF(AND($A96&gt;=Drivers!$I$6,$A96&lt;Drivers!$I$6+Drivers!$J$6),Drivers!$K$6,1)*IF(AND($A96&gt;=Drivers!$L$6,$A96&lt;Drivers!$L$6+Drivers!$M$6),Drivers!$N$6,1)))</x:f>
        <x:v>2.8732514939999483</x:v>
      </x:c>
      <x:c r="J96" s="97" t="n">
        <x:f>IF(OR($A96&lt;=Drivers!$H$7,D95&gt;=ReadMe!$C$10),0,MAX(ReadMe!$C$15,(Drivers!$E$7+Drivers!$F$7*SIN($A96*ReadMe!$C$14+Drivers!$G$7))*INDEX(TrackData!$G$6:$G$315,MOD(INT(D95),ReadMe!$C$9)+1)*IF(AND($A96&gt;=Drivers!$I$7,$A96&lt;Drivers!$I$7+Drivers!$J$7),Drivers!$K$7,1)*IF(AND($A96&gt;=Drivers!$L$7,$A96&lt;Drivers!$L$7+Drivers!$M$7),Drivers!$N$7,1)))</x:f>
        <x:v>1.8648551354887346</x:v>
      </x:c>
      <x:c r="K96" s="97" t="n">
        <x:f>IF(OR($A96&lt;=Drivers!$H$8,E95&gt;=ReadMe!$C$10),0,MAX(ReadMe!$C$15,(Drivers!$E$8+Drivers!$F$8*SIN($A96*ReadMe!$C$14+Drivers!$G$8))*INDEX(TrackData!$G$6:$G$315,MOD(INT(E95),ReadMe!$C$9)+1)*IF(AND($A96&gt;=Drivers!$I$8,$A96&lt;Drivers!$I$8+Drivers!$J$8),Drivers!$K$8,1)*IF(AND($A96&gt;=Drivers!$L$8,$A96&lt;Drivers!$L$8+Drivers!$M$8),Drivers!$N$8,1)))</x:f>
        <x:v>1.5729787511918356</x:v>
      </x:c>
      <x:c r="L96" s="97" t="n">
        <x:f>IF(OR($A96&lt;=Drivers!$H$9,F95&gt;=ReadMe!$C$10),0,MAX(ReadMe!$C$15,(Drivers!$E$9+Drivers!$F$9*SIN($A96*ReadMe!$C$14+Drivers!$G$9))*INDEX(TrackData!$G$6:$G$315,MOD(INT(F95),ReadMe!$C$9)+1)*IF(AND($A96&gt;=Drivers!$I$9,$A96&lt;Drivers!$I$9+Drivers!$J$9),Drivers!$K$9,1)*IF(AND($A96&gt;=Drivers!$L$9,$A96&lt;Drivers!$L$9+Drivers!$M$9),Drivers!$N$9,1)))</x:f>
        <x:v>1.6129036498322156</x:v>
      </x:c>
      <x:c r="M96" s="97" t="n">
        <x:f>IF(OR($A96&lt;=Drivers!$H$10,G95&gt;=ReadMe!$C$10),0,MAX(ReadMe!$C$15,(Drivers!$E$10+Drivers!$F$10*SIN($A96*ReadMe!$C$14+Drivers!$G$10))*INDEX(TrackData!$G$6:$G$315,MOD(INT(G95),ReadMe!$C$9)+1)*IF(AND($A96&gt;=Drivers!$I$10,$A96&lt;Drivers!$I$10+Drivers!$J$10),Drivers!$K$10,1)*IF(AND($A96&gt;=Drivers!$L$10,$A96&lt;Drivers!$L$10+Drivers!$M$10),Drivers!$N$10,1)))</x:f>
        <x:v>2.45362317548504</x:v>
      </x:c>
      <x:c r="N96" s="97" t="n">
        <x:f>IF(OR($A96&lt;=Drivers!$H$11,H95&gt;=ReadMe!$C$10),0,MAX(ReadMe!$C$15,(Drivers!$E$11+Drivers!$F$11*SIN($A96*ReadMe!$C$14+Drivers!$G$11))*INDEX(TrackData!$G$6:$G$315,MOD(INT(H95),ReadMe!$C$9)+1)*IF(AND($A96&gt;=Drivers!$I$11,$A96&lt;Drivers!$I$11+Drivers!$J$11),Drivers!$K$11,1)*IF(AND($A96&gt;=Drivers!$L$11,$A96&lt;Drivers!$L$11+Drivers!$M$11),Drivers!$N$11,1)))</x:f>
        <x:v>1.8472988018588472</x:v>
      </x:c>
      <x:c r="O96" t="n">
        <x:f>MIN(ReadMe!$C$8,MAX(0,INT(C96/ReadMe!$C$9)))</x:f>
        <x:v>0</x:v>
      </x:c>
      <x:c r="P96" t="n">
        <x:f>MIN(ReadMe!$C$8,MAX(0,INT(D96/ReadMe!$C$9)))</x:f>
        <x:v>0</x:v>
      </x:c>
      <x:c r="Q96" t="n">
        <x:f>MIN(ReadMe!$C$8,MAX(0,INT(E96/ReadMe!$C$9)))</x:f>
        <x:v>0</x:v>
      </x:c>
      <x:c r="R96" t="n">
        <x:f>MIN(ReadMe!$C$8,MAX(0,INT(F96/ReadMe!$C$9)))</x:f>
        <x:v>0</x:v>
      </x:c>
      <x:c r="S96" t="n">
        <x:f>MIN(ReadMe!$C$8,MAX(0,INT(G96/ReadMe!$C$9)))</x:f>
        <x:v>0</x:v>
      </x:c>
      <x:c r="T96" t="n">
        <x:f>MIN(ReadMe!$C$8,MAX(0,INT(H96/ReadMe!$C$9)))</x:f>
        <x:v>0</x:v>
      </x:c>
    </x:row>
    <x:row r="97">
      <x:c r="A97" t="n">
        <x:v>91</x:v>
      </x:c>
      <x:c r="B97" s="97" t="n">
        <x:f>A97*ReadMe!$C$12</x:f>
        <x:v>22.75</x:v>
      </x:c>
      <x:c r="C97" s="97" t="n">
        <x:f>MIN(ReadMe!$C$10,C96+I97)</x:f>
        <x:v>210.28187454406014</x:v>
      </x:c>
      <x:c r="D97" s="97" t="n">
        <x:f>MIN(ReadMe!$C$10,D96+J97)</x:f>
        <x:v>190.17976663752458</x:v>
      </x:c>
      <x:c r="E97" s="97" t="n">
        <x:f>MIN(ReadMe!$C$10,E96+K97)</x:f>
        <x:v>177.79861854056733</x:v>
      </x:c>
      <x:c r="F97" s="97" t="n">
        <x:f>MIN(ReadMe!$C$10,F96+L97)</x:f>
        <x:v>183.03756256226933</x:v>
      </x:c>
      <x:c r="G97" s="97" t="n">
        <x:f>MIN(ReadMe!$C$10,G96+M97)</x:f>
        <x:v>164.02927047732</x:v>
      </x:c>
      <x:c r="H97" s="97" t="n">
        <x:f>MIN(ReadMe!$C$10,H96+N97)</x:f>
        <x:v>171.97711129961323</x:v>
      </x:c>
      <x:c r="I97" s="97" t="n">
        <x:f>IF(OR($A97&lt;=Drivers!$H$6,C96&gt;=ReadMe!$C$10),0,MAX(ReadMe!$C$15,(Drivers!$E$6+Drivers!$F$6*SIN($A97*ReadMe!$C$14+Drivers!$G$6))*INDEX(TrackData!$G$6:$G$315,MOD(INT(C96),ReadMe!$C$9)+1)*IF(AND($A97&gt;=Drivers!$I$6,$A97&lt;Drivers!$I$6+Drivers!$J$6),Drivers!$K$6,1)*IF(AND($A97&gt;=Drivers!$L$6,$A97&lt;Drivers!$L$6+Drivers!$M$6),Drivers!$N$6,1)))</x:f>
        <x:v>2.879660565329127</x:v>
      </x:c>
      <x:c r="J97" s="97" t="n">
        <x:f>IF(OR($A97&lt;=Drivers!$H$7,D96&gt;=ReadMe!$C$10),0,MAX(ReadMe!$C$15,(Drivers!$E$7+Drivers!$F$7*SIN($A97*ReadMe!$C$14+Drivers!$G$7))*INDEX(TrackData!$G$6:$G$315,MOD(INT(D96),ReadMe!$C$9)+1)*IF(AND($A97&gt;=Drivers!$I$7,$A97&lt;Drivers!$I$7+Drivers!$J$7),Drivers!$K$7,1)*IF(AND($A97&gt;=Drivers!$L$7,$A97&lt;Drivers!$L$7+Drivers!$M$7),Drivers!$N$7,1)))</x:f>
        <x:v>1.8524309645743764</x:v>
      </x:c>
      <x:c r="K97" s="97" t="n">
        <x:f>IF(OR($A97&lt;=Drivers!$H$8,E96&gt;=ReadMe!$C$10),0,MAX(ReadMe!$C$15,(Drivers!$E$8+Drivers!$F$8*SIN($A97*ReadMe!$C$14+Drivers!$G$8))*INDEX(TrackData!$G$6:$G$315,MOD(INT(E96),ReadMe!$C$9)+1)*IF(AND($A97&gt;=Drivers!$I$8,$A97&lt;Drivers!$I$8+Drivers!$J$8),Drivers!$K$8,1)*IF(AND($A97&gt;=Drivers!$L$8,$A97&lt;Drivers!$L$8+Drivers!$M$8),Drivers!$N$8,1)))</x:f>
        <x:v>2.3584254129308455</x:v>
      </x:c>
      <x:c r="L97" s="97" t="n">
        <x:f>IF(OR($A97&lt;=Drivers!$H$9,F96&gt;=ReadMe!$C$10),0,MAX(ReadMe!$C$15,(Drivers!$E$9+Drivers!$F$9*SIN($A97*ReadMe!$C$14+Drivers!$G$9))*INDEX(TrackData!$G$6:$G$315,MOD(INT(F96),ReadMe!$C$9)+1)*IF(AND($A97&gt;=Drivers!$I$9,$A97&lt;Drivers!$I$9+Drivers!$J$9),Drivers!$K$9,1)*IF(AND($A97&gt;=Drivers!$L$9,$A97&lt;Drivers!$L$9+Drivers!$M$9),Drivers!$N$9,1)))</x:f>
        <x:v>1.615836985197447</x:v>
      </x:c>
      <x:c r="M97" s="97" t="n">
        <x:f>IF(OR($A97&lt;=Drivers!$H$10,G96&gt;=ReadMe!$C$10),0,MAX(ReadMe!$C$15,(Drivers!$E$10+Drivers!$F$10*SIN($A97*ReadMe!$C$14+Drivers!$G$10))*INDEX(TrackData!$G$6:$G$315,MOD(INT(G96),ReadMe!$C$9)+1)*IF(AND($A97&gt;=Drivers!$I$10,$A97&lt;Drivers!$I$10+Drivers!$J$10),Drivers!$K$10,1)*IF(AND($A97&gt;=Drivers!$L$10,$A97&lt;Drivers!$L$10+Drivers!$M$10),Drivers!$N$10,1)))</x:f>
        <x:v>2.480120759418535</x:v>
      </x:c>
      <x:c r="N97" s="97" t="n">
        <x:f>IF(OR($A97&lt;=Drivers!$H$11,H96&gt;=ReadMe!$C$10),0,MAX(ReadMe!$C$15,(Drivers!$E$11+Drivers!$F$11*SIN($A97*ReadMe!$C$14+Drivers!$G$11))*INDEX(TrackData!$G$6:$G$315,MOD(INT(H96),ReadMe!$C$9)+1)*IF(AND($A97&gt;=Drivers!$I$11,$A97&lt;Drivers!$I$11+Drivers!$J$11),Drivers!$K$11,1)*IF(AND($A97&gt;=Drivers!$L$11,$A97&lt;Drivers!$L$11+Drivers!$M$11),Drivers!$N$11,1)))</x:f>
        <x:v>1.85955100290294</x:v>
      </x:c>
      <x:c r="O97" t="n">
        <x:f>MIN(ReadMe!$C$8,MAX(0,INT(C97/ReadMe!$C$9)))</x:f>
        <x:v>0</x:v>
      </x:c>
      <x:c r="P97" t="n">
        <x:f>MIN(ReadMe!$C$8,MAX(0,INT(D97/ReadMe!$C$9)))</x:f>
        <x:v>0</x:v>
      </x:c>
      <x:c r="Q97" t="n">
        <x:f>MIN(ReadMe!$C$8,MAX(0,INT(E97/ReadMe!$C$9)))</x:f>
        <x:v>0</x:v>
      </x:c>
      <x:c r="R97" t="n">
        <x:f>MIN(ReadMe!$C$8,MAX(0,INT(F97/ReadMe!$C$9)))</x:f>
        <x:v>0</x:v>
      </x:c>
      <x:c r="S97" t="n">
        <x:f>MIN(ReadMe!$C$8,MAX(0,INT(G97/ReadMe!$C$9)))</x:f>
        <x:v>0</x:v>
      </x:c>
      <x:c r="T97" t="n">
        <x:f>MIN(ReadMe!$C$8,MAX(0,INT(H97/ReadMe!$C$9)))</x:f>
        <x:v>0</x:v>
      </x:c>
    </x:row>
    <x:row r="98">
      <x:c r="A98" t="n">
        <x:v>92</x:v>
      </x:c>
      <x:c r="B98" s="97" t="n">
        <x:f>A98*ReadMe!$C$12</x:f>
        <x:v>23</x:v>
      </x:c>
      <x:c r="C98" s="97" t="n">
        <x:f>MIN(ReadMe!$C$10,C97+I98)</x:f>
        <x:v>213.16643180761125</x:v>
      </x:c>
      <x:c r="D98" s="97" t="n">
        <x:f>MIN(ReadMe!$C$10,D97+J98)</x:f>
        <x:v>193.9695474651009</x:v>
      </x:c>
      <x:c r="E98" s="97" t="n">
        <x:f>MIN(ReadMe!$C$10,E97+K98)</x:f>
        <x:v>180.13362492903414</x:v>
      </x:c>
      <x:c r="F98" s="97" t="n">
        <x:f>MIN(ReadMe!$C$10,F97+L98)</x:f>
        <x:v>184.65743148153646</x:v>
      </x:c>
      <x:c r="G98" s="97" t="n">
        <x:f>MIN(ReadMe!$C$10,G97+M98)</x:f>
        <x:v>165.68395612431323</x:v>
      </x:c>
      <x:c r="H98" s="97" t="n">
        <x:f>MIN(ReadMe!$C$10,H97+N98)</x:f>
        <x:v>173.84810791351072</x:v>
      </x:c>
      <x:c r="I98" s="97" t="n">
        <x:f>IF(OR($A98&lt;=Drivers!$H$6,C97&gt;=ReadMe!$C$10),0,MAX(ReadMe!$C$15,(Drivers!$E$6+Drivers!$F$6*SIN($A98*ReadMe!$C$14+Drivers!$G$6))*INDEX(TrackData!$G$6:$G$315,MOD(INT(C97),ReadMe!$C$9)+1)*IF(AND($A98&gt;=Drivers!$I$6,$A98&lt;Drivers!$I$6+Drivers!$J$6),Drivers!$K$6,1)*IF(AND($A98&gt;=Drivers!$L$6,$A98&lt;Drivers!$L$6+Drivers!$M$6),Drivers!$N$6,1)))</x:f>
        <x:v>2.8845572635510903</x:v>
      </x:c>
      <x:c r="J98" s="97" t="n">
        <x:f>IF(OR($A98&lt;=Drivers!$H$7,D97&gt;=ReadMe!$C$10),0,MAX(ReadMe!$C$15,(Drivers!$E$7+Drivers!$F$7*SIN($A98*ReadMe!$C$14+Drivers!$G$7))*INDEX(TrackData!$G$6:$G$315,MOD(INT(D97),ReadMe!$C$9)+1)*IF(AND($A98&gt;=Drivers!$I$7,$A98&lt;Drivers!$I$7+Drivers!$J$7),Drivers!$K$7,1)*IF(AND($A98&gt;=Drivers!$L$7,$A98&lt;Drivers!$L$7+Drivers!$M$7),Drivers!$N$7,1)))</x:f>
        <x:v>3.789780827576313</x:v>
      </x:c>
      <x:c r="K98" s="97" t="n">
        <x:f>IF(OR($A98&lt;=Drivers!$H$8,E97&gt;=ReadMe!$C$10),0,MAX(ReadMe!$C$15,(Drivers!$E$8+Drivers!$F$8*SIN($A98*ReadMe!$C$14+Drivers!$G$8))*INDEX(TrackData!$G$6:$G$315,MOD(INT(E97),ReadMe!$C$9)+1)*IF(AND($A98&gt;=Drivers!$I$8,$A98&lt;Drivers!$I$8+Drivers!$J$8),Drivers!$K$8,1)*IF(AND($A98&gt;=Drivers!$L$8,$A98&lt;Drivers!$L$8+Drivers!$M$8),Drivers!$N$8,1)))</x:f>
        <x:v>2.335006388466795</x:v>
      </x:c>
      <x:c r="L98" s="97" t="n">
        <x:f>IF(OR($A98&lt;=Drivers!$H$9,F97&gt;=ReadMe!$C$10),0,MAX(ReadMe!$C$15,(Drivers!$E$9+Drivers!$F$9*SIN($A98*ReadMe!$C$14+Drivers!$G$9))*INDEX(TrackData!$G$6:$G$315,MOD(INT(F97),ReadMe!$C$9)+1)*IF(AND($A98&gt;=Drivers!$I$9,$A98&lt;Drivers!$I$9+Drivers!$J$9),Drivers!$K$9,1)*IF(AND($A98&gt;=Drivers!$L$9,$A98&lt;Drivers!$L$9+Drivers!$M$9),Drivers!$N$9,1)))</x:f>
        <x:v>1.6198689192671476</x:v>
      </x:c>
      <x:c r="M98" s="97" t="n">
        <x:f>IF(OR($A98&lt;=Drivers!$H$10,G97&gt;=ReadMe!$C$10),0,MAX(ReadMe!$C$15,(Drivers!$E$10+Drivers!$F$10*SIN($A98*ReadMe!$C$14+Drivers!$G$10))*INDEX(TrackData!$G$6:$G$315,MOD(INT(G97),ReadMe!$C$9)+1)*IF(AND($A98&gt;=Drivers!$I$10,$A98&lt;Drivers!$I$10+Drivers!$J$10),Drivers!$K$10,1)*IF(AND($A98&gt;=Drivers!$L$10,$A98&lt;Drivers!$L$10+Drivers!$M$10),Drivers!$N$10,1)))</x:f>
        <x:v>1.6546856469932114</x:v>
      </x:c>
      <x:c r="N98" s="97" t="n">
        <x:f>IF(OR($A98&lt;=Drivers!$H$11,H97&gt;=ReadMe!$C$10),0,MAX(ReadMe!$C$15,(Drivers!$E$11+Drivers!$F$11*SIN($A98*ReadMe!$C$14+Drivers!$G$11))*INDEX(TrackData!$G$6:$G$315,MOD(INT(H97),ReadMe!$C$9)+1)*IF(AND($A98&gt;=Drivers!$I$11,$A98&lt;Drivers!$I$11+Drivers!$J$11),Drivers!$K$11,1)*IF(AND($A98&gt;=Drivers!$L$11,$A98&lt;Drivers!$L$11+Drivers!$M$11),Drivers!$N$11,1)))</x:f>
        <x:v>1.8709966138974796</x:v>
      </x:c>
      <x:c r="O98" t="n">
        <x:f>MIN(ReadMe!$C$8,MAX(0,INT(C98/ReadMe!$C$9)))</x:f>
        <x:v>0</x:v>
      </x:c>
      <x:c r="P98" t="n">
        <x:f>MIN(ReadMe!$C$8,MAX(0,INT(D98/ReadMe!$C$9)))</x:f>
        <x:v>0</x:v>
      </x:c>
      <x:c r="Q98" t="n">
        <x:f>MIN(ReadMe!$C$8,MAX(0,INT(E98/ReadMe!$C$9)))</x:f>
        <x:v>0</x:v>
      </x:c>
      <x:c r="R98" t="n">
        <x:f>MIN(ReadMe!$C$8,MAX(0,INT(F98/ReadMe!$C$9)))</x:f>
        <x:v>0</x:v>
      </x:c>
      <x:c r="S98" t="n">
        <x:f>MIN(ReadMe!$C$8,MAX(0,INT(G98/ReadMe!$C$9)))</x:f>
        <x:v>0</x:v>
      </x:c>
      <x:c r="T98" t="n">
        <x:f>MIN(ReadMe!$C$8,MAX(0,INT(H98/ReadMe!$C$9)))</x:f>
        <x:v>0</x:v>
      </x:c>
    </x:row>
    <x:row r="99">
      <x:c r="A99" t="n">
        <x:v>93</x:v>
      </x:c>
      <x:c r="B99" s="97" t="n">
        <x:f>A99*ReadMe!$C$12</x:f>
        <x:v>23.25</x:v>
      </x:c>
      <x:c r="C99" s="97" t="n">
        <x:f>MIN(ReadMe!$C$10,C98+I99)</x:f>
        <x:v>216.05433968228434</x:v>
      </x:c>
      <x:c r="D99" s="97" t="n">
        <x:f>MIN(ReadMe!$C$10,D98+J99)</x:f>
        <x:v>196.45172243285572</x:v>
      </x:c>
      <x:c r="E99" s="97" t="n">
        <x:f>MIN(ReadMe!$C$10,E98+K99)</x:f>
        <x:v>181.66034043088797</x:v>
      </x:c>
      <x:c r="F99" s="97" t="n">
        <x:f>MIN(ReadMe!$C$10,F98+L99)</x:f>
        <x:v>186.28240317352603</x:v>
      </x:c>
      <x:c r="G99" s="97" t="n">
        <x:f>MIN(ReadMe!$C$10,G98+M99)</x:f>
        <x:v>167.35664266270769</x:v>
      </x:c>
      <x:c r="H99" s="97" t="n">
        <x:f>MIN(ReadMe!$C$10,H98+N99)</x:f>
        <x:v>175.72966474479443</x:v>
      </x:c>
      <x:c r="I99" s="97" t="n">
        <x:f>IF(OR($A99&lt;=Drivers!$H$6,C98&gt;=ReadMe!$C$10),0,MAX(ReadMe!$C$15,(Drivers!$E$6+Drivers!$F$6*SIN($A99*ReadMe!$C$14+Drivers!$G$6))*INDEX(TrackData!$G$6:$G$315,MOD(INT(C98),ReadMe!$C$9)+1)*IF(AND($A99&gt;=Drivers!$I$6,$A99&lt;Drivers!$I$6+Drivers!$J$6),Drivers!$K$6,1)*IF(AND($A99&gt;=Drivers!$L$6,$A99&lt;Drivers!$L$6+Drivers!$M$6),Drivers!$N$6,1)))</x:f>
        <x:v>2.887907874673098</x:v>
      </x:c>
      <x:c r="J99" s="97" t="n">
        <x:f>IF(OR($A99&lt;=Drivers!$H$7,D98&gt;=ReadMe!$C$10),0,MAX(ReadMe!$C$15,(Drivers!$E$7+Drivers!$F$7*SIN($A99*ReadMe!$C$14+Drivers!$G$7))*INDEX(TrackData!$G$6:$G$315,MOD(INT(D98),ReadMe!$C$9)+1)*IF(AND($A99&gt;=Drivers!$I$7,$A99&lt;Drivers!$I$7+Drivers!$J$7),Drivers!$K$7,1)*IF(AND($A99&gt;=Drivers!$L$7,$A99&lt;Drivers!$L$7+Drivers!$M$7),Drivers!$N$7,1)))</x:f>
        <x:v>2.4821749677548244</x:v>
      </x:c>
      <x:c r="K99" s="97" t="n">
        <x:f>IF(OR($A99&lt;=Drivers!$H$8,E98&gt;=ReadMe!$C$10),0,MAX(ReadMe!$C$15,(Drivers!$E$8+Drivers!$F$8*SIN($A99*ReadMe!$C$14+Drivers!$G$8))*INDEX(TrackData!$G$6:$G$315,MOD(INT(E98),ReadMe!$C$9)+1)*IF(AND($A99&gt;=Drivers!$I$8,$A99&lt;Drivers!$I$8+Drivers!$J$8),Drivers!$K$8,1)*IF(AND($A99&gt;=Drivers!$L$8,$A99&lt;Drivers!$L$8+Drivers!$M$8),Drivers!$N$8,1)))</x:f>
        <x:v>1.5267155018538257</x:v>
      </x:c>
      <x:c r="L99" s="97" t="n">
        <x:f>IF(OR($A99&lt;=Drivers!$H$9,F98&gt;=ReadMe!$C$10),0,MAX(ReadMe!$C$15,(Drivers!$E$9+Drivers!$F$9*SIN($A99*ReadMe!$C$14+Drivers!$G$9))*INDEX(TrackData!$G$6:$G$315,MOD(INT(F98),ReadMe!$C$9)+1)*IF(AND($A99&gt;=Drivers!$I$9,$A99&lt;Drivers!$I$9+Drivers!$J$9),Drivers!$K$9,1)*IF(AND($A99&gt;=Drivers!$L$9,$A99&lt;Drivers!$L$9+Drivers!$M$9),Drivers!$N$9,1)))</x:f>
        <x:v>1.624971691989585</x:v>
      </x:c>
      <x:c r="M99" s="97" t="n">
        <x:f>IF(OR($A99&lt;=Drivers!$H$10,G98&gt;=ReadMe!$C$10),0,MAX(ReadMe!$C$15,(Drivers!$E$10+Drivers!$F$10*SIN($A99*ReadMe!$C$14+Drivers!$G$10))*INDEX(TrackData!$G$6:$G$315,MOD(INT(G98),ReadMe!$C$9)+1)*IF(AND($A99&gt;=Drivers!$I$10,$A99&lt;Drivers!$I$10+Drivers!$J$10),Drivers!$K$10,1)*IF(AND($A99&gt;=Drivers!$L$10,$A99&lt;Drivers!$L$10+Drivers!$M$10),Drivers!$N$10,1)))</x:f>
        <x:v>1.6726865383944605</x:v>
      </x:c>
      <x:c r="N99" s="97" t="n">
        <x:f>IF(OR($A99&lt;=Drivers!$H$11,H98&gt;=ReadMe!$C$10),0,MAX(ReadMe!$C$15,(Drivers!$E$11+Drivers!$F$11*SIN($A99*ReadMe!$C$14+Drivers!$G$11))*INDEX(TrackData!$G$6:$G$315,MOD(INT(H98),ReadMe!$C$9)+1)*IF(AND($A99&gt;=Drivers!$I$11,$A99&lt;Drivers!$I$11+Drivers!$J$11),Drivers!$K$11,1)*IF(AND($A99&gt;=Drivers!$L$11,$A99&lt;Drivers!$L$11+Drivers!$M$11),Drivers!$N$11,1)))</x:f>
        <x:v>1.8815568312837219</x:v>
      </x:c>
      <x:c r="O99" t="n">
        <x:f>MIN(ReadMe!$C$8,MAX(0,INT(C99/ReadMe!$C$9)))</x:f>
        <x:v>0</x:v>
      </x:c>
      <x:c r="P99" t="n">
        <x:f>MIN(ReadMe!$C$8,MAX(0,INT(D99/ReadMe!$C$9)))</x:f>
        <x:v>0</x:v>
      </x:c>
      <x:c r="Q99" t="n">
        <x:f>MIN(ReadMe!$C$8,MAX(0,INT(E99/ReadMe!$C$9)))</x:f>
        <x:v>0</x:v>
      </x:c>
      <x:c r="R99" t="n">
        <x:f>MIN(ReadMe!$C$8,MAX(0,INT(F99/ReadMe!$C$9)))</x:f>
        <x:v>0</x:v>
      </x:c>
      <x:c r="S99" t="n">
        <x:f>MIN(ReadMe!$C$8,MAX(0,INT(G99/ReadMe!$C$9)))</x:f>
        <x:v>0</x:v>
      </x:c>
      <x:c r="T99" t="n">
        <x:f>MIN(ReadMe!$C$8,MAX(0,INT(H99/ReadMe!$C$9)))</x:f>
        <x:v>0</x:v>
      </x:c>
    </x:row>
    <x:row r="100">
      <x:c r="A100" t="n">
        <x:v>94</x:v>
      </x:c>
      <x:c r="B100" s="97" t="n">
        <x:f>A100*ReadMe!$C$12</x:f>
        <x:v>23.5</x:v>
      </x:c>
      <x:c r="C100" s="97" t="n">
        <x:f>MIN(ReadMe!$C$10,C99+I100)</x:f>
        <x:v>218.94402901186763</x:v>
      </x:c>
      <x:c r="D100" s="97" t="n">
        <x:f>MIN(ReadMe!$C$10,D99+J100)</x:f>
        <x:v>198.91391877862446</x:v>
      </x:c>
      <x:c r="E100" s="97" t="n">
        <x:f>MIN(ReadMe!$C$10,E99+K100)</x:f>
        <x:v>183.17383412678168</x:v>
      </x:c>
      <x:c r="F100" s="97" t="n">
        <x:f>MIN(ReadMe!$C$10,F99+L100)</x:f>
        <x:v>187.91351334406562</x:v>
      </x:c>
      <x:c r="G100" s="97" t="n">
        <x:f>MIN(ReadMe!$C$10,G99+M100)</x:f>
        <x:v>169.04740110116146</x:v>
      </x:c>
      <x:c r="H100" s="97" t="n">
        <x:f>MIN(ReadMe!$C$10,H99+N100)</x:f>
        <x:v>178.59505708945912</x:v>
      </x:c>
      <x:c r="I100" s="97" t="n">
        <x:f>IF(OR($A100&lt;=Drivers!$H$6,C99&gt;=ReadMe!$C$10),0,MAX(ReadMe!$C$15,(Drivers!$E$6+Drivers!$F$6*SIN($A100*ReadMe!$C$14+Drivers!$G$6))*INDEX(TrackData!$G$6:$G$315,MOD(INT(C99),ReadMe!$C$9)+1)*IF(AND($A100&gt;=Drivers!$I$6,$A100&lt;Drivers!$I$6+Drivers!$J$6),Drivers!$K$6,1)*IF(AND($A100&gt;=Drivers!$L$6,$A100&lt;Drivers!$L$6+Drivers!$M$6),Drivers!$N$6,1)))</x:f>
        <x:v>2.889689329583286</x:v>
      </x:c>
      <x:c r="J100" s="97" t="n">
        <x:f>IF(OR($A100&lt;=Drivers!$H$7,D99&gt;=ReadMe!$C$10),0,MAX(ReadMe!$C$15,(Drivers!$E$7+Drivers!$F$7*SIN($A100*ReadMe!$C$14+Drivers!$G$7))*INDEX(TrackData!$G$6:$G$315,MOD(INT(D99),ReadMe!$C$9)+1)*IF(AND($A100&gt;=Drivers!$I$7,$A100&lt;Drivers!$I$7+Drivers!$J$7),Drivers!$K$7,1)*IF(AND($A100&gt;=Drivers!$L$7,$A100&lt;Drivers!$L$7+Drivers!$M$7),Drivers!$N$7,1)))</x:f>
        <x:v>2.462196345768734</x:v>
      </x:c>
      <x:c r="K100" s="97" t="n">
        <x:f>IF(OR($A100&lt;=Drivers!$H$8,E99&gt;=ReadMe!$C$10),0,MAX(ReadMe!$C$15,(Drivers!$E$8+Drivers!$F$8*SIN($A100*ReadMe!$C$14+Drivers!$G$8))*INDEX(TrackData!$G$6:$G$315,MOD(INT(E99),ReadMe!$C$9)+1)*IF(AND($A100&gt;=Drivers!$I$8,$A100&lt;Drivers!$I$8+Drivers!$J$8),Drivers!$K$8,1)*IF(AND($A100&gt;=Drivers!$L$8,$A100&lt;Drivers!$L$8+Drivers!$M$8),Drivers!$N$8,1)))</x:f>
        <x:v>1.5134936958937206</x:v>
      </x:c>
      <x:c r="L100" s="97" t="n">
        <x:f>IF(OR($A100&lt;=Drivers!$H$9,F99&gt;=ReadMe!$C$10),0,MAX(ReadMe!$C$15,(Drivers!$E$9+Drivers!$F$9*SIN($A100*ReadMe!$C$14+Drivers!$G$9))*INDEX(TrackData!$G$6:$G$315,MOD(INT(F99),ReadMe!$C$9)+1)*IF(AND($A100&gt;=Drivers!$I$9,$A100&lt;Drivers!$I$9+Drivers!$J$9),Drivers!$K$9,1)*IF(AND($A100&gt;=Drivers!$L$9,$A100&lt;Drivers!$L$9+Drivers!$M$9),Drivers!$N$9,1)))</x:f>
        <x:v>1.6311101705395923</x:v>
      </x:c>
      <x:c r="M100" s="97" t="n">
        <x:f>IF(OR($A100&lt;=Drivers!$H$10,G99&gt;=ReadMe!$C$10),0,MAX(ReadMe!$C$15,(Drivers!$E$10+Drivers!$F$10*SIN($A100*ReadMe!$C$14+Drivers!$G$10))*INDEX(TrackData!$G$6:$G$315,MOD(INT(G99),ReadMe!$C$9)+1)*IF(AND($A100&gt;=Drivers!$I$10,$A100&lt;Drivers!$I$10+Drivers!$J$10),Drivers!$K$10,1)*IF(AND($A100&gt;=Drivers!$L$10,$A100&lt;Drivers!$L$10+Drivers!$M$10),Drivers!$N$10,1)))</x:f>
        <x:v>1.6907584384537777</x:v>
      </x:c>
      <x:c r="N100" s="97" t="n">
        <x:f>IF(OR($A100&lt;=Drivers!$H$11,H99&gt;=ReadMe!$C$10),0,MAX(ReadMe!$C$15,(Drivers!$E$11+Drivers!$F$11*SIN($A100*ReadMe!$C$14+Drivers!$G$11))*INDEX(TrackData!$G$6:$G$315,MOD(INT(H99),ReadMe!$C$9)+1)*IF(AND($A100&gt;=Drivers!$I$11,$A100&lt;Drivers!$I$11+Drivers!$J$11),Drivers!$K$11,1)*IF(AND($A100&gt;=Drivers!$L$11,$A100&lt;Drivers!$L$11+Drivers!$M$11),Drivers!$N$11,1)))</x:f>
        <x:v>2.865392344664675</x:v>
      </x:c>
      <x:c r="O100" t="n">
        <x:f>MIN(ReadMe!$C$8,MAX(0,INT(C100/ReadMe!$C$9)))</x:f>
        <x:v>0</x:v>
      </x:c>
      <x:c r="P100" t="n">
        <x:f>MIN(ReadMe!$C$8,MAX(0,INT(D100/ReadMe!$C$9)))</x:f>
        <x:v>0</x:v>
      </x:c>
      <x:c r="Q100" t="n">
        <x:f>MIN(ReadMe!$C$8,MAX(0,INT(E100/ReadMe!$C$9)))</x:f>
        <x:v>0</x:v>
      </x:c>
      <x:c r="R100" t="n">
        <x:f>MIN(ReadMe!$C$8,MAX(0,INT(F100/ReadMe!$C$9)))</x:f>
        <x:v>0</x:v>
      </x:c>
      <x:c r="S100" t="n">
        <x:f>MIN(ReadMe!$C$8,MAX(0,INT(G100/ReadMe!$C$9)))</x:f>
        <x:v>0</x:v>
      </x:c>
      <x:c r="T100" t="n">
        <x:f>MIN(ReadMe!$C$8,MAX(0,INT(H100/ReadMe!$C$9)))</x:f>
        <x:v>0</x:v>
      </x:c>
    </x:row>
    <x:row r="101">
      <x:c r="A101" t="n">
        <x:v>95</x:v>
      </x:c>
      <x:c r="B101" s="97" t="n">
        <x:f>A101*ReadMe!$C$12</x:f>
        <x:v>23.75</x:v>
      </x:c>
      <x:c r="C101" s="97" t="n">
        <x:f>MIN(ReadMe!$C$10,C100+I101)</x:f>
        <x:v>221.8339183747502</x:v>
      </x:c>
      <x:c r="D101" s="97" t="n">
        <x:f>MIN(ReadMe!$C$10,D100+J101)</x:f>
        <x:v>201.3553758125989</x:v>
      </x:c>
      <x:c r="E101" s="97" t="n">
        <x:f>MIN(ReadMe!$C$10,E100+K101)</x:f>
        <x:v>184.67536395803234</x:v>
      </x:c>
      <x:c r="F101" s="97" t="n">
        <x:f>MIN(ReadMe!$C$10,F100+L101)</x:f>
        <x:v>189.5517554352753</x:v>
      </x:c>
      <x:c r="G101" s="97" t="n">
        <x:f>MIN(ReadMe!$C$10,G100+M101)</x:f>
        <x:v>170.75617802246853</x:v>
      </x:c>
      <x:c r="H101" s="97" t="n">
        <x:f>MIN(ReadMe!$C$10,H100+N101)</x:f>
        <x:v>180.49479394092933</x:v>
      </x:c>
      <x:c r="I101" s="97" t="n">
        <x:f>IF(OR($A101&lt;=Drivers!$H$6,C100&gt;=ReadMe!$C$10),0,MAX(ReadMe!$C$15,(Drivers!$E$6+Drivers!$F$6*SIN($A101*ReadMe!$C$14+Drivers!$G$6))*INDEX(TrackData!$G$6:$G$315,MOD(INT(C100),ReadMe!$C$9)+1)*IF(AND($A101&gt;=Drivers!$I$6,$A101&lt;Drivers!$I$6+Drivers!$J$6),Drivers!$K$6,1)*IF(AND($A101&gt;=Drivers!$L$6,$A101&lt;Drivers!$L$6+Drivers!$M$6),Drivers!$N$6,1)))</x:f>
        <x:v>2.889889362882565</x:v>
      </x:c>
      <x:c r="J101" s="97" t="n">
        <x:f>IF(OR($A101&lt;=Drivers!$H$7,D100&gt;=ReadMe!$C$10),0,MAX(ReadMe!$C$15,(Drivers!$E$7+Drivers!$F$7*SIN($A101*ReadMe!$C$14+Drivers!$G$7))*INDEX(TrackData!$G$6:$G$315,MOD(INT(D100),ReadMe!$C$9)+1)*IF(AND($A101&gt;=Drivers!$I$7,$A101&lt;Drivers!$I$7+Drivers!$J$7),Drivers!$K$7,1)*IF(AND($A101&gt;=Drivers!$L$7,$A101&lt;Drivers!$L$7+Drivers!$M$7),Drivers!$N$7,1)))</x:f>
        <x:v>2.441457033974447</x:v>
      </x:c>
      <x:c r="K101" s="97" t="n">
        <x:f>IF(OR($A101&lt;=Drivers!$H$8,E100&gt;=ReadMe!$C$10),0,MAX(ReadMe!$C$15,(Drivers!$E$8+Drivers!$F$8*SIN($A101*ReadMe!$C$14+Drivers!$G$8))*INDEX(TrackData!$G$6:$G$315,MOD(INT(E100),ReadMe!$C$9)+1)*IF(AND($A101&gt;=Drivers!$I$8,$A101&lt;Drivers!$I$8+Drivers!$J$8),Drivers!$K$8,1)*IF(AND($A101&gt;=Drivers!$L$8,$A101&lt;Drivers!$L$8+Drivers!$M$8),Drivers!$N$8,1)))</x:f>
        <x:v>1.5015298312506422</x:v>
      </x:c>
      <x:c r="L101" s="97" t="n">
        <x:f>IF(OR($A101&lt;=Drivers!$H$9,F100&gt;=ReadMe!$C$10),0,MAX(ReadMe!$C$15,(Drivers!$E$9+Drivers!$F$9*SIN($A101*ReadMe!$C$14+Drivers!$G$9))*INDEX(TrackData!$G$6:$G$315,MOD(INT(F100),ReadMe!$C$9)+1)*IF(AND($A101&gt;=Drivers!$I$9,$A101&lt;Drivers!$I$9+Drivers!$J$9),Drivers!$K$9,1)*IF(AND($A101&gt;=Drivers!$L$9,$A101&lt;Drivers!$L$9+Drivers!$M$9),Drivers!$N$9,1)))</x:f>
        <x:v>1.6382420912096889</x:v>
      </x:c>
      <x:c r="M101" s="97" t="n">
        <x:f>IF(OR($A101&lt;=Drivers!$H$10,G100&gt;=ReadMe!$C$10),0,MAX(ReadMe!$C$15,(Drivers!$E$10+Drivers!$F$10*SIN($A101*ReadMe!$C$14+Drivers!$G$10))*INDEX(TrackData!$G$6:$G$315,MOD(INT(G100),ReadMe!$C$9)+1)*IF(AND($A101&gt;=Drivers!$I$10,$A101&lt;Drivers!$I$10+Drivers!$J$10),Drivers!$K$10,1)*IF(AND($A101&gt;=Drivers!$L$10,$A101&lt;Drivers!$L$10+Drivers!$M$10),Drivers!$N$10,1)))</x:f>
        <x:v>1.7087769213070803</x:v>
      </x:c>
      <x:c r="N101" s="97" t="n">
        <x:f>IF(OR($A101&lt;=Drivers!$H$11,H100&gt;=ReadMe!$C$10),0,MAX(ReadMe!$C$15,(Drivers!$E$11+Drivers!$F$11*SIN($A101*ReadMe!$C$14+Drivers!$G$11))*INDEX(TrackData!$G$6:$G$315,MOD(INT(H100),ReadMe!$C$9)+1)*IF(AND($A101&gt;=Drivers!$I$11,$A101&lt;Drivers!$I$11+Drivers!$J$11),Drivers!$K$11,1)*IF(AND($A101&gt;=Drivers!$L$11,$A101&lt;Drivers!$L$11+Drivers!$M$11),Drivers!$N$11,1)))</x:f>
        <x:v>1.8997368514702109</x:v>
      </x:c>
      <x:c r="O101" t="n">
        <x:f>MIN(ReadMe!$C$8,MAX(0,INT(C101/ReadMe!$C$9)))</x:f>
        <x:v>0</x:v>
      </x:c>
      <x:c r="P101" t="n">
        <x:f>MIN(ReadMe!$C$8,MAX(0,INT(D101/ReadMe!$C$9)))</x:f>
        <x:v>0</x:v>
      </x:c>
      <x:c r="Q101" t="n">
        <x:f>MIN(ReadMe!$C$8,MAX(0,INT(E101/ReadMe!$C$9)))</x:f>
        <x:v>0</x:v>
      </x:c>
      <x:c r="R101" t="n">
        <x:f>MIN(ReadMe!$C$8,MAX(0,INT(F101/ReadMe!$C$9)))</x:f>
        <x:v>0</x:v>
      </x:c>
      <x:c r="S101" t="n">
        <x:f>MIN(ReadMe!$C$8,MAX(0,INT(G101/ReadMe!$C$9)))</x:f>
        <x:v>0</x:v>
      </x:c>
      <x:c r="T101" t="n">
        <x:f>MIN(ReadMe!$C$8,MAX(0,INT(H101/ReadMe!$C$9)))</x:f>
        <x:v>0</x:v>
      </x:c>
    </x:row>
    <x:row r="102">
      <x:c r="A102" t="n">
        <x:v>96</x:v>
      </x:c>
      <x:c r="B102" s="97" t="n">
        <x:f>A102*ReadMe!$C$12</x:f>
        <x:v>24</x:v>
      </x:c>
      <x:c r="C102" s="97" t="n">
        <x:f>MIN(ReadMe!$C$10,C101+I102)</x:f>
        <x:v>224.72242497208265</x:v>
      </x:c>
      <x:c r="D102" s="97" t="n">
        <x:f>MIN(ReadMe!$C$10,D101+J102)</x:f>
        <x:v>203.77547563608758</x:v>
      </x:c>
      <x:c r="E102" s="97" t="n">
        <x:f>MIN(ReadMe!$C$10,E101+K102)</x:f>
        <x:v>186.1662702377159</x:v>
      </x:c>
      <x:c r="F102" s="97" t="n">
        <x:f>MIN(ReadMe!$C$10,F101+L102)</x:f>
        <x:v>192.04617717830206</x:v>
      </x:c>
      <x:c r="G102" s="97" t="n">
        <x:f>MIN(ReadMe!$C$10,G101+M102)</x:f>
        <x:v>172.48279595133874</x:v>
      </x:c>
      <x:c r="H102" s="97" t="n">
        <x:f>MIN(ReadMe!$C$10,H101+N102)</x:f>
        <x:v>182.40202542492364</x:v>
      </x:c>
      <x:c r="I102" s="97" t="n">
        <x:f>IF(OR($A102&lt;=Drivers!$H$6,C101&gt;=ReadMe!$C$10),0,MAX(ReadMe!$C$15,(Drivers!$E$6+Drivers!$F$6*SIN($A102*ReadMe!$C$14+Drivers!$G$6))*INDEX(TrackData!$G$6:$G$315,MOD(INT(C101),ReadMe!$C$9)+1)*IF(AND($A102&gt;=Drivers!$I$6,$A102&lt;Drivers!$I$6+Drivers!$J$6),Drivers!$K$6,1)*IF(AND($A102&gt;=Drivers!$L$6,$A102&lt;Drivers!$L$6+Drivers!$M$6),Drivers!$N$6,1)))</x:f>
        <x:v>2.888506597332458</x:v>
      </x:c>
      <x:c r="J102" s="97" t="n">
        <x:f>IF(OR($A102&lt;=Drivers!$H$7,D101&gt;=ReadMe!$C$10),0,MAX(ReadMe!$C$15,(Drivers!$E$7+Drivers!$F$7*SIN($A102*ReadMe!$C$14+Drivers!$G$7))*INDEX(TrackData!$G$6:$G$315,MOD(INT(D101),ReadMe!$C$9)+1)*IF(AND($A102&gt;=Drivers!$I$7,$A102&lt;Drivers!$I$7+Drivers!$J$7),Drivers!$K$7,1)*IF(AND($A102&gt;=Drivers!$L$7,$A102&lt;Drivers!$L$7+Drivers!$M$7),Drivers!$N$7,1)))</x:f>
        <x:v>2.420099823488669</x:v>
      </x:c>
      <x:c r="K102" s="97" t="n">
        <x:f>IF(OR($A102&lt;=Drivers!$H$8,E101&gt;=ReadMe!$C$10),0,MAX(ReadMe!$C$15,(Drivers!$E$8+Drivers!$F$8*SIN($A102*ReadMe!$C$14+Drivers!$G$8))*INDEX(TrackData!$G$6:$G$315,MOD(INT(E101),ReadMe!$C$9)+1)*IF(AND($A102&gt;=Drivers!$I$8,$A102&lt;Drivers!$I$8+Drivers!$J$8),Drivers!$K$8,1)*IF(AND($A102&gt;=Drivers!$L$8,$A102&lt;Drivers!$L$8+Drivers!$M$8),Drivers!$N$8,1)))</x:f>
        <x:v>1.49090627968357</x:v>
      </x:c>
      <x:c r="L102" s="97" t="n">
        <x:f>IF(OR($A102&lt;=Drivers!$H$9,F101&gt;=ReadMe!$C$10),0,MAX(ReadMe!$C$15,(Drivers!$E$9+Drivers!$F$9*SIN($A102*ReadMe!$C$14+Drivers!$G$9))*INDEX(TrackData!$G$6:$G$315,MOD(INT(F101),ReadMe!$C$9)+1)*IF(AND($A102&gt;=Drivers!$I$9,$A102&lt;Drivers!$I$9+Drivers!$J$9),Drivers!$K$9,1)*IF(AND($A102&gt;=Drivers!$L$9,$A102&lt;Drivers!$L$9+Drivers!$M$9),Drivers!$N$9,1)))</x:f>
        <x:v>2.4944217430267424</x:v>
      </x:c>
      <x:c r="M102" s="97" t="n">
        <x:f>IF(OR($A102&lt;=Drivers!$H$10,G101&gt;=ReadMe!$C$10),0,MAX(ReadMe!$C$15,(Drivers!$E$10+Drivers!$F$10*SIN($A102*ReadMe!$C$14+Drivers!$G$10))*INDEX(TrackData!$G$6:$G$315,MOD(INT(G101),ReadMe!$C$9)+1)*IF(AND($A102&gt;=Drivers!$I$10,$A102&lt;Drivers!$I$10+Drivers!$J$10),Drivers!$K$10,1)*IF(AND($A102&gt;=Drivers!$L$10,$A102&lt;Drivers!$L$10+Drivers!$M$10),Drivers!$N$10,1)))</x:f>
        <x:v>1.7266179288702086</x:v>
      </x:c>
      <x:c r="N102" s="97" t="n">
        <x:f>IF(OR($A102&lt;=Drivers!$H$11,H101&gt;=ReadMe!$C$10),0,MAX(ReadMe!$C$15,(Drivers!$E$11+Drivers!$F$11*SIN($A102*ReadMe!$C$14+Drivers!$G$11))*INDEX(TrackData!$G$6:$G$315,MOD(INT(H101),ReadMe!$C$9)+1)*IF(AND($A102&gt;=Drivers!$I$11,$A102&lt;Drivers!$I$11+Drivers!$J$11),Drivers!$K$11,1)*IF(AND($A102&gt;=Drivers!$L$11,$A102&lt;Drivers!$L$11+Drivers!$M$11),Drivers!$N$11,1)))</x:f>
        <x:v>1.9072314839943205</x:v>
      </x:c>
      <x:c r="O102" t="n">
        <x:f>MIN(ReadMe!$C$8,MAX(0,INT(C102/ReadMe!$C$9)))</x:f>
        <x:v>0</x:v>
      </x:c>
      <x:c r="P102" t="n">
        <x:f>MIN(ReadMe!$C$8,MAX(0,INT(D102/ReadMe!$C$9)))</x:f>
        <x:v>0</x:v>
      </x:c>
      <x:c r="Q102" t="n">
        <x:f>MIN(ReadMe!$C$8,MAX(0,INT(E102/ReadMe!$C$9)))</x:f>
        <x:v>0</x:v>
      </x:c>
      <x:c r="R102" t="n">
        <x:f>MIN(ReadMe!$C$8,MAX(0,INT(F102/ReadMe!$C$9)))</x:f>
        <x:v>0</x:v>
      </x:c>
      <x:c r="S102" t="n">
        <x:f>MIN(ReadMe!$C$8,MAX(0,INT(G102/ReadMe!$C$9)))</x:f>
        <x:v>0</x:v>
      </x:c>
      <x:c r="T102" t="n">
        <x:f>MIN(ReadMe!$C$8,MAX(0,INT(H102/ReadMe!$C$9)))</x:f>
        <x:v>0</x:v>
      </x:c>
    </x:row>
    <x:row r="103">
      <x:c r="A103" t="n">
        <x:v>97</x:v>
      </x:c>
      <x:c r="B103" s="97" t="n">
        <x:f>A103*ReadMe!$C$12</x:f>
        <x:v>24.25</x:v>
      </x:c>
      <x:c r="C103" s="97" t="n">
        <x:f>MIN(ReadMe!$C$10,C102+I103)</x:f>
        <x:v>227.6079755254201</x:v>
      </x:c>
      <x:c r="D103" s="97" t="n">
        <x:f>MIN(ReadMe!$C$10,D102+J103)</x:f>
        <x:v>206.17374739577662</x:v>
      </x:c>
      <x:c r="E103" s="97" t="n">
        <x:f>MIN(ReadMe!$C$10,E102+K103)</x:f>
        <x:v>187.64796642255016</x:v>
      </x:c>
      <x:c r="F103" s="97" t="n">
        <x:f>MIN(ReadMe!$C$10,F102+L103)</x:f>
        <x:v>194.55418224297944</x:v>
      </x:c>
      <x:c r="G103" s="97" t="n">
        <x:f>MIN(ReadMe!$C$10,G102+M103)</x:f>
        <x:v>174.2269545763233</x:v>
      </x:c>
      <x:c r="H103" s="97" t="n">
        <x:f>MIN(ReadMe!$C$10,H102+N103)</x:f>
        <x:v>184.31561666908462</x:v>
      </x:c>
      <x:c r="I103" s="97" t="n">
        <x:f>IF(OR($A103&lt;=Drivers!$H$6,C102&gt;=ReadMe!$C$10),0,MAX(ReadMe!$C$15,(Drivers!$E$6+Drivers!$F$6*SIN($A103*ReadMe!$C$14+Drivers!$G$6))*INDEX(TrackData!$G$6:$G$315,MOD(INT(C102),ReadMe!$C$9)+1)*IF(AND($A103&gt;=Drivers!$I$6,$A103&lt;Drivers!$I$6+Drivers!$J$6),Drivers!$K$6,1)*IF(AND($A103&gt;=Drivers!$L$6,$A103&lt;Drivers!$L$6+Drivers!$M$6),Drivers!$N$6,1)))</x:f>
        <x:v>2.885550553337452</x:v>
      </x:c>
      <x:c r="J103" s="97" t="n">
        <x:f>IF(OR($A103&lt;=Drivers!$H$7,D102&gt;=ReadMe!$C$10),0,MAX(ReadMe!$C$15,(Drivers!$E$7+Drivers!$F$7*SIN($A103*ReadMe!$C$14+Drivers!$G$7))*INDEX(TrackData!$G$6:$G$315,MOD(INT(D102),ReadMe!$C$9)+1)*IF(AND($A103&gt;=Drivers!$I$7,$A103&lt;Drivers!$I$7+Drivers!$J$7),Drivers!$K$7,1)*IF(AND($A103&gt;=Drivers!$L$7,$A103&lt;Drivers!$L$7+Drivers!$M$7),Drivers!$N$7,1)))</x:f>
        <x:v>2.39827175968905</x:v>
      </x:c>
      <x:c r="K103" s="97" t="n">
        <x:f>IF(OR($A103&lt;=Drivers!$H$8,E102&gt;=ReadMe!$C$10),0,MAX(ReadMe!$C$15,(Drivers!$E$8+Drivers!$F$8*SIN($A103*ReadMe!$C$14+Drivers!$G$8))*INDEX(TrackData!$G$6:$G$315,MOD(INT(E102),ReadMe!$C$9)+1)*IF(AND($A103&gt;=Drivers!$I$8,$A103&lt;Drivers!$I$8+Drivers!$J$8),Drivers!$K$8,1)*IF(AND($A103&gt;=Drivers!$L$8,$A103&lt;Drivers!$L$8+Drivers!$M$8),Drivers!$N$8,1)))</x:f>
        <x:v>1.4816961848342356</x:v>
      </x:c>
      <x:c r="L103" s="97" t="n">
        <x:f>IF(OR($A103&lt;=Drivers!$H$9,F102&gt;=ReadMe!$C$10),0,MAX(ReadMe!$C$15,(Drivers!$E$9+Drivers!$F$9*SIN($A103*ReadMe!$C$14+Drivers!$G$9))*INDEX(TrackData!$G$6:$G$315,MOD(INT(F102),ReadMe!$C$9)+1)*IF(AND($A103&gt;=Drivers!$I$9,$A103&lt;Drivers!$I$9+Drivers!$J$9),Drivers!$K$9,1)*IF(AND($A103&gt;=Drivers!$L$9,$A103&lt;Drivers!$L$9+Drivers!$M$9),Drivers!$N$9,1)))</x:f>
        <x:v>2.5080050646773815</x:v>
      </x:c>
      <x:c r="M103" s="97" t="n">
        <x:f>IF(OR($A103&lt;=Drivers!$H$10,G102&gt;=ReadMe!$C$10),0,MAX(ReadMe!$C$15,(Drivers!$E$10+Drivers!$F$10*SIN($A103*ReadMe!$C$14+Drivers!$G$10))*INDEX(TrackData!$G$6:$G$315,MOD(INT(G102),ReadMe!$C$9)+1)*IF(AND($A103&gt;=Drivers!$I$10,$A103&lt;Drivers!$I$10+Drivers!$J$10),Drivers!$K$10,1)*IF(AND($A103&gt;=Drivers!$L$10,$A103&lt;Drivers!$L$10+Drivers!$M$10),Drivers!$N$10,1)))</x:f>
        <x:v>1.744158624984548</x:v>
      </x:c>
      <x:c r="N103" s="97" t="n">
        <x:f>IF(OR($A103&lt;=Drivers!$H$11,H102&gt;=ReadMe!$C$10),0,MAX(ReadMe!$C$15,(Drivers!$E$11+Drivers!$F$11*SIN($A103*ReadMe!$C$14+Drivers!$G$11))*INDEX(TrackData!$G$6:$G$315,MOD(INT(H102),ReadMe!$C$9)+1)*IF(AND($A103&gt;=Drivers!$I$11,$A103&lt;Drivers!$I$11+Drivers!$J$11),Drivers!$K$11,1)*IF(AND($A103&gt;=Drivers!$L$11,$A103&lt;Drivers!$L$11+Drivers!$M$11),Drivers!$N$11,1)))</x:f>
        <x:v>1.9135912441609735</x:v>
      </x:c>
      <x:c r="O103" t="n">
        <x:f>MIN(ReadMe!$C$8,MAX(0,INT(C103/ReadMe!$C$9)))</x:f>
        <x:v>0</x:v>
      </x:c>
      <x:c r="P103" t="n">
        <x:f>MIN(ReadMe!$C$8,MAX(0,INT(D103/ReadMe!$C$9)))</x:f>
        <x:v>0</x:v>
      </x:c>
      <x:c r="Q103" t="n">
        <x:f>MIN(ReadMe!$C$8,MAX(0,INT(E103/ReadMe!$C$9)))</x:f>
        <x:v>0</x:v>
      </x:c>
      <x:c r="R103" t="n">
        <x:f>MIN(ReadMe!$C$8,MAX(0,INT(F103/ReadMe!$C$9)))</x:f>
        <x:v>0</x:v>
      </x:c>
      <x:c r="S103" t="n">
        <x:f>MIN(ReadMe!$C$8,MAX(0,INT(G103/ReadMe!$C$9)))</x:f>
        <x:v>0</x:v>
      </x:c>
      <x:c r="T103" t="n">
        <x:f>MIN(ReadMe!$C$8,MAX(0,INT(H103/ReadMe!$C$9)))</x:f>
        <x:v>0</x:v>
      </x:c>
    </x:row>
    <x:row r="104">
      <x:c r="A104" t="n">
        <x:v>98</x:v>
      </x:c>
      <x:c r="B104" s="97" t="n">
        <x:f>A104*ReadMe!$C$12</x:f>
        <x:v>24.5</x:v>
      </x:c>
      <x:c r="C104" s="97" t="n">
        <x:f>MIN(ReadMe!$C$10,C103+I104)</x:f>
        <x:v>230.48901710881668</x:v>
      </x:c>
      <x:c r="D104" s="97" t="n">
        <x:f>MIN(ReadMe!$C$10,D103+J104)</x:f>
        <x:v>209.77393395607962</x:v>
      </x:c>
      <x:c r="E104" s="97" t="n">
        <x:f>MIN(ReadMe!$C$10,E103+K104)</x:f>
        <x:v>189.12192938117994</x:v>
      </x:c>
      <x:c r="F104" s="97" t="n">
        <x:f>MIN(ReadMe!$C$10,F103+L104)</x:f>
        <x:v>196.21925758667265</x:v>
      </x:c>
      <x:c r="G104" s="97" t="n">
        <x:f>MIN(ReadMe!$C$10,G103+M104)</x:f>
        <x:v>175.98823281747292</x:v>
      </x:c>
      <x:c r="H104" s="97" t="n">
        <x:f>MIN(ReadMe!$C$10,H103+N104)</x:f>
        <x:v>186.2343890138132</x:v>
      </x:c>
      <x:c r="I104" s="97" t="n">
        <x:f>IF(OR($A104&lt;=Drivers!$H$6,C103&gt;=ReadMe!$C$10),0,MAX(ReadMe!$C$15,(Drivers!$E$6+Drivers!$F$6*SIN($A104*ReadMe!$C$14+Drivers!$G$6))*INDEX(TrackData!$G$6:$G$315,MOD(INT(C103),ReadMe!$C$9)+1)*IF(AND($A104&gt;=Drivers!$I$6,$A104&lt;Drivers!$I$6+Drivers!$J$6),Drivers!$K$6,1)*IF(AND($A104&gt;=Drivers!$L$6,$A104&lt;Drivers!$L$6+Drivers!$M$6),Drivers!$N$6,1)))</x:f>
        <x:v>2.881041583396572</x:v>
      </x:c>
      <x:c r="J104" s="97" t="n">
        <x:f>IF(OR($A104&lt;=Drivers!$H$7,D103&gt;=ReadMe!$C$10),0,MAX(ReadMe!$C$15,(Drivers!$E$7+Drivers!$F$7*SIN($A104*ReadMe!$C$14+Drivers!$G$7))*INDEX(TrackData!$G$6:$G$315,MOD(INT(D103),ReadMe!$C$9)+1)*IF(AND($A104&gt;=Drivers!$I$7,$A104&lt;Drivers!$I$7+Drivers!$J$7),Drivers!$K$7,1)*IF(AND($A104&gt;=Drivers!$L$7,$A104&lt;Drivers!$L$7+Drivers!$M$7),Drivers!$N$7,1)))</x:f>
        <x:v>3.600186560303015</x:v>
      </x:c>
      <x:c r="K104" s="97" t="n">
        <x:f>IF(OR($A104&lt;=Drivers!$H$8,E103&gt;=ReadMe!$C$10),0,MAX(ReadMe!$C$15,(Drivers!$E$8+Drivers!$F$8*SIN($A104*ReadMe!$C$14+Drivers!$G$8))*INDEX(TrackData!$G$6:$G$315,MOD(INT(E103),ReadMe!$C$9)+1)*IF(AND($A104&gt;=Drivers!$I$8,$A104&lt;Drivers!$I$8+Drivers!$J$8),Drivers!$K$8,1)*IF(AND($A104&gt;=Drivers!$L$8,$A104&lt;Drivers!$L$8+Drivers!$M$8),Drivers!$N$8,1)))</x:f>
        <x:v>1.4739629586297835</x:v>
      </x:c>
      <x:c r="L104" s="97" t="n">
        <x:f>IF(OR($A104&lt;=Drivers!$H$9,F103&gt;=ReadMe!$C$10),0,MAX(ReadMe!$C$15,(Drivers!$E$9+Drivers!$F$9*SIN($A104*ReadMe!$C$14+Drivers!$G$9))*INDEX(TrackData!$G$6:$G$315,MOD(INT(F103),ReadMe!$C$9)+1)*IF(AND($A104&gt;=Drivers!$I$9,$A104&lt;Drivers!$I$9+Drivers!$J$9),Drivers!$K$9,1)*IF(AND($A104&gt;=Drivers!$L$9,$A104&lt;Drivers!$L$9+Drivers!$M$9),Drivers!$N$9,1)))</x:f>
        <x:v>1.6650753436932215</x:v>
      </x:c>
      <x:c r="M104" s="97" t="n">
        <x:f>IF(OR($A104&lt;=Drivers!$H$10,G103&gt;=ReadMe!$C$10),0,MAX(ReadMe!$C$15,(Drivers!$E$10+Drivers!$F$10*SIN($A104*ReadMe!$C$14+Drivers!$G$10))*INDEX(TrackData!$G$6:$G$315,MOD(INT(G103),ReadMe!$C$9)+1)*IF(AND($A104&gt;=Drivers!$I$10,$A104&lt;Drivers!$I$10+Drivers!$J$10),Drivers!$K$10,1)*IF(AND($A104&gt;=Drivers!$L$10,$A104&lt;Drivers!$L$10+Drivers!$M$10),Drivers!$N$10,1)))</x:f>
        <x:v>1.7612782411496386</x:v>
      </x:c>
      <x:c r="N104" s="97" t="n">
        <x:f>IF(OR($A104&lt;=Drivers!$H$11,H103&gt;=ReadMe!$C$10),0,MAX(ReadMe!$C$15,(Drivers!$E$11+Drivers!$F$11*SIN($A104*ReadMe!$C$14+Drivers!$G$11))*INDEX(TrackData!$G$6:$G$315,MOD(INT(H103),ReadMe!$C$9)+1)*IF(AND($A104&gt;=Drivers!$I$11,$A104&lt;Drivers!$I$11+Drivers!$J$11),Drivers!$K$11,1)*IF(AND($A104&gt;=Drivers!$L$11,$A104&lt;Drivers!$L$11+Drivers!$M$11),Drivers!$N$11,1)))</x:f>
        <x:v>1.9187723447285685</x:v>
      </x:c>
      <x:c r="O104" t="n">
        <x:f>MIN(ReadMe!$C$8,MAX(0,INT(C104/ReadMe!$C$9)))</x:f>
        <x:v>0</x:v>
      </x:c>
      <x:c r="P104" t="n">
        <x:f>MIN(ReadMe!$C$8,MAX(0,INT(D104/ReadMe!$C$9)))</x:f>
        <x:v>0</x:v>
      </x:c>
      <x:c r="Q104" t="n">
        <x:f>MIN(ReadMe!$C$8,MAX(0,INT(E104/ReadMe!$C$9)))</x:f>
        <x:v>0</x:v>
      </x:c>
      <x:c r="R104" t="n">
        <x:f>MIN(ReadMe!$C$8,MAX(0,INT(F104/ReadMe!$C$9)))</x:f>
        <x:v>0</x:v>
      </x:c>
      <x:c r="S104" t="n">
        <x:f>MIN(ReadMe!$C$8,MAX(0,INT(G104/ReadMe!$C$9)))</x:f>
        <x:v>0</x:v>
      </x:c>
      <x:c r="T104" t="n">
        <x:f>MIN(ReadMe!$C$8,MAX(0,INT(H104/ReadMe!$C$9)))</x:f>
        <x:v>0</x:v>
      </x:c>
    </x:row>
    <x:row r="105">
      <x:c r="A105" t="n">
        <x:v>99</x:v>
      </x:c>
      <x:c r="B105" s="97" t="n">
        <x:f>A105*ReadMe!$C$12</x:f>
        <x:v>24.75</x:v>
      </x:c>
      <x:c r="C105" s="97" t="n">
        <x:f>MIN(ReadMe!$C$10,C104+I105)</x:f>
        <x:v>232.3865241919205</x:v>
      </x:c>
      <x:c r="D105" s="97" t="n">
        <x:f>MIN(ReadMe!$C$10,D104+J105)</x:f>
        <x:v>213.34030733207686</x:v>
      </x:c>
      <x:c r="E105" s="97" t="n">
        <x:f>MIN(ReadMe!$C$10,E104+K105)</x:f>
        <x:v>191.34580793373863</x:v>
      </x:c>
      <x:c r="F105" s="97" t="n">
        <x:f>MIN(ReadMe!$C$10,F104+L105)</x:f>
        <x:v>197.89488452171094</x:v>
      </x:c>
      <x:c r="G105" s="97" t="n">
        <x:f>MIN(ReadMe!$C$10,G104+M105)</x:f>
        <x:v>178.68195843568483</x:v>
      </x:c>
      <x:c r="H105" s="97" t="n">
        <x:f>MIN(ReadMe!$C$10,H104+N105)</x:f>
        <x:v>188.15712812739432</x:v>
      </x:c>
      <x:c r="I105" s="97" t="n">
        <x:f>IF(OR($A105&lt;=Drivers!$H$6,C104&gt;=ReadMe!$C$10),0,MAX(ReadMe!$C$15,(Drivers!$E$6+Drivers!$F$6*SIN($A105*ReadMe!$C$14+Drivers!$G$6))*INDEX(TrackData!$G$6:$G$315,MOD(INT(C104),ReadMe!$C$9)+1)*IF(AND($A105&gt;=Drivers!$I$6,$A105&lt;Drivers!$I$6+Drivers!$J$6),Drivers!$K$6,1)*IF(AND($A105&gt;=Drivers!$L$6,$A105&lt;Drivers!$L$6+Drivers!$M$6),Drivers!$N$6,1)))</x:f>
        <x:v>1.8975070831038232</x:v>
      </x:c>
      <x:c r="J105" s="97" t="n">
        <x:f>IF(OR($A105&lt;=Drivers!$H$7,D104&gt;=ReadMe!$C$10),0,MAX(ReadMe!$C$15,(Drivers!$E$7+Drivers!$F$7*SIN($A105*ReadMe!$C$14+Drivers!$G$7))*INDEX(TrackData!$G$6:$G$315,MOD(INT(D104),ReadMe!$C$9)+1)*IF(AND($A105&gt;=Drivers!$I$7,$A105&lt;Drivers!$I$7+Drivers!$J$7),Drivers!$K$7,1)*IF(AND($A105&gt;=Drivers!$L$7,$A105&lt;Drivers!$L$7+Drivers!$M$7),Drivers!$N$7,1)))</x:f>
        <x:v>3.5663733759972325</x:v>
      </x:c>
      <x:c r="K105" s="97" t="n">
        <x:f>IF(OR($A105&lt;=Drivers!$H$8,E104&gt;=ReadMe!$C$10),0,MAX(ReadMe!$C$15,(Drivers!$E$8+Drivers!$F$8*SIN($A105*ReadMe!$C$14+Drivers!$G$8))*INDEX(TrackData!$G$6:$G$315,MOD(INT(E104),ReadMe!$C$9)+1)*IF(AND($A105&gt;=Drivers!$I$8,$A105&lt;Drivers!$I$8+Drivers!$J$8),Drivers!$K$8,1)*IF(AND($A105&gt;=Drivers!$L$8,$A105&lt;Drivers!$L$8+Drivers!$M$8),Drivers!$N$8,1)))</x:f>
        <x:v>2.2238785525586824</x:v>
      </x:c>
      <x:c r="L105" s="97" t="n">
        <x:f>IF(OR($A105&lt;=Drivers!$H$9,F104&gt;=ReadMe!$C$10),0,MAX(ReadMe!$C$15,(Drivers!$E$9+Drivers!$F$9*SIN($A105*ReadMe!$C$14+Drivers!$G$9))*INDEX(TrackData!$G$6:$G$315,MOD(INT(F104),ReadMe!$C$9)+1)*IF(AND($A105&gt;=Drivers!$I$9,$A105&lt;Drivers!$I$9+Drivers!$J$9),Drivers!$K$9,1)*IF(AND($A105&gt;=Drivers!$L$9,$A105&lt;Drivers!$L$9+Drivers!$M$9),Drivers!$N$9,1)))</x:f>
        <x:v>1.6756269350382709</x:v>
      </x:c>
      <x:c r="M105" s="97" t="n">
        <x:f>IF(OR($A105&lt;=Drivers!$H$10,G104&gt;=ReadMe!$C$10),0,MAX(ReadMe!$C$15,(Drivers!$E$10+Drivers!$F$10*SIN($A105*ReadMe!$C$14+Drivers!$G$10))*INDEX(TrackData!$G$6:$G$315,MOD(INT(G104),ReadMe!$C$9)+1)*IF(AND($A105&gt;=Drivers!$I$10,$A105&lt;Drivers!$I$10+Drivers!$J$10),Drivers!$K$10,1)*IF(AND($A105&gt;=Drivers!$L$10,$A105&lt;Drivers!$L$10+Drivers!$M$10),Drivers!$N$10,1)))</x:f>
        <x:v>2.693725618211908</x:v>
      </x:c>
      <x:c r="N105" s="97" t="n">
        <x:f>IF(OR($A105&lt;=Drivers!$H$11,H104&gt;=ReadMe!$C$10),0,MAX(ReadMe!$C$15,(Drivers!$E$11+Drivers!$F$11*SIN($A105*ReadMe!$C$14+Drivers!$G$11))*INDEX(TrackData!$G$6:$G$315,MOD(INT(H104),ReadMe!$C$9)+1)*IF(AND($A105&gt;=Drivers!$I$11,$A105&lt;Drivers!$I$11+Drivers!$J$11),Drivers!$K$11,1)*IF(AND($A105&gt;=Drivers!$L$11,$A105&lt;Drivers!$L$11+Drivers!$M$11),Drivers!$N$11,1)))</x:f>
        <x:v>1.922739113581119</x:v>
      </x:c>
      <x:c r="O105" t="n">
        <x:f>MIN(ReadMe!$C$8,MAX(0,INT(C105/ReadMe!$C$9)))</x:f>
        <x:v>0</x:v>
      </x:c>
      <x:c r="P105" t="n">
        <x:f>MIN(ReadMe!$C$8,MAX(0,INT(D105/ReadMe!$C$9)))</x:f>
        <x:v>0</x:v>
      </x:c>
      <x:c r="Q105" t="n">
        <x:f>MIN(ReadMe!$C$8,MAX(0,INT(E105/ReadMe!$C$9)))</x:f>
        <x:v>0</x:v>
      </x:c>
      <x:c r="R105" t="n">
        <x:f>MIN(ReadMe!$C$8,MAX(0,INT(F105/ReadMe!$C$9)))</x:f>
        <x:v>0</x:v>
      </x:c>
      <x:c r="S105" t="n">
        <x:f>MIN(ReadMe!$C$8,MAX(0,INT(G105/ReadMe!$C$9)))</x:f>
        <x:v>0</x:v>
      </x:c>
      <x:c r="T105" t="n">
        <x:f>MIN(ReadMe!$C$8,MAX(0,INT(H105/ReadMe!$C$9)))</x:f>
        <x:v>0</x:v>
      </x:c>
    </x:row>
    <x:row r="106">
      <x:c r="A106" t="n">
        <x:v>100</x:v>
      </x:c>
      <x:c r="B106" s="97" t="n">
        <x:f>A106*ReadMe!$C$12</x:f>
        <x:v>25</x:v>
      </x:c>
      <x:c r="C106" s="97" t="n">
        <x:f>MIN(ReadMe!$C$10,C105+I106)</x:f>
        <x:v>234.2790738762847</x:v>
      </x:c>
      <x:c r="D106" s="97" t="n">
        <x:f>MIN(ReadMe!$C$10,D105+J106)</x:f>
        <x:v>216.87284567492844</x:v>
      </x:c>
      <x:c r="E106" s="97" t="n">
        <x:f>MIN(ReadMe!$C$10,E105+K106)</x:f>
        <x:v>193.5626708909147</x:v>
      </x:c>
      <x:c r="F106" s="97" t="n">
        <x:f>MIN(ReadMe!$C$10,F105+L106)</x:f>
        <x:v>199.58174999024087</x:v>
      </x:c>
      <x:c r="G106" s="97" t="n">
        <x:f>MIN(ReadMe!$C$10,G105+M106)</x:f>
        <x:v>180.47574490262514</x:v>
      </x:c>
      <x:c r="H106" s="97" t="n">
        <x:f>MIN(ReadMe!$C$10,H105+N106)</x:f>
        <x:v>190.08259236672671</x:v>
      </x:c>
      <x:c r="I106" s="97" t="n">
        <x:f>IF(OR($A106&lt;=Drivers!$H$6,C105&gt;=ReadMe!$C$10),0,MAX(ReadMe!$C$15,(Drivers!$E$6+Drivers!$F$6*SIN($A106*ReadMe!$C$14+Drivers!$G$6))*INDEX(TrackData!$G$6:$G$315,MOD(INT(C105),ReadMe!$C$9)+1)*IF(AND($A106&gt;=Drivers!$I$6,$A106&lt;Drivers!$I$6+Drivers!$J$6),Drivers!$K$6,1)*IF(AND($A106&gt;=Drivers!$L$6,$A106&lt;Drivers!$L$6+Drivers!$M$6),Drivers!$N$6,1)))</x:f>
        <x:v>1.8925496843642056</x:v>
      </x:c>
      <x:c r="J106" s="97" t="n">
        <x:f>IF(OR($A106&lt;=Drivers!$H$7,D105&gt;=ReadMe!$C$10),0,MAX(ReadMe!$C$15,(Drivers!$E$7+Drivers!$F$7*SIN($A106*ReadMe!$C$14+Drivers!$G$7))*INDEX(TrackData!$G$6:$G$315,MOD(INT(D105),ReadMe!$C$9)+1)*IF(AND($A106&gt;=Drivers!$I$7,$A106&lt;Drivers!$I$7+Drivers!$J$7),Drivers!$K$7,1)*IF(AND($A106&gt;=Drivers!$L$7,$A106&lt;Drivers!$L$7+Drivers!$M$7),Drivers!$N$7,1)))</x:f>
        <x:v>3.532538342851582</x:v>
      </x:c>
      <x:c r="K106" s="97" t="n">
        <x:f>IF(OR($A106&lt;=Drivers!$H$8,E105&gt;=ReadMe!$C$10),0,MAX(ReadMe!$C$15,(Drivers!$E$8+Drivers!$F$8*SIN($A106*ReadMe!$C$14+Drivers!$G$8))*INDEX(TrackData!$G$6:$G$315,MOD(INT(E105),ReadMe!$C$9)+1)*IF(AND($A106&gt;=Drivers!$I$8,$A106&lt;Drivers!$I$8+Drivers!$J$8),Drivers!$K$8,1)*IF(AND($A106&gt;=Drivers!$L$8,$A106&lt;Drivers!$L$8+Drivers!$M$8),Drivers!$N$8,1)))</x:f>
        <x:v>2.2168629571760627</x:v>
      </x:c>
      <x:c r="L106" s="97" t="n">
        <x:f>IF(OR($A106&lt;=Drivers!$H$9,F105&gt;=ReadMe!$C$10),0,MAX(ReadMe!$C$15,(Drivers!$E$9+Drivers!$F$9*SIN($A106*ReadMe!$C$14+Drivers!$G$9))*INDEX(TrackData!$G$6:$G$315,MOD(INT(F105),ReadMe!$C$9)+1)*IF(AND($A106&gt;=Drivers!$I$9,$A106&lt;Drivers!$I$9+Drivers!$J$9),Drivers!$K$9,1)*IF(AND($A106&gt;=Drivers!$L$9,$A106&lt;Drivers!$L$9+Drivers!$M$9),Drivers!$N$9,1)))</x:f>
        <x:v>1.6868654685299285</x:v>
      </x:c>
      <x:c r="M106" s="97" t="n">
        <x:f>IF(OR($A106&lt;=Drivers!$H$10,G105&gt;=ReadMe!$C$10),0,MAX(ReadMe!$C$15,(Drivers!$E$10+Drivers!$F$10*SIN($A106*ReadMe!$C$14+Drivers!$G$10))*INDEX(TrackData!$G$6:$G$315,MOD(INT(G105),ReadMe!$C$9)+1)*IF(AND($A106&gt;=Drivers!$I$10,$A106&lt;Drivers!$I$10+Drivers!$J$10),Drivers!$K$10,1)*IF(AND($A106&gt;=Drivers!$L$10,$A106&lt;Drivers!$L$10+Drivers!$M$10),Drivers!$N$10,1)))</x:f>
        <x:v>1.7937864669403032</x:v>
      </x:c>
      <x:c r="N106" s="97" t="n">
        <x:f>IF(OR($A106&lt;=Drivers!$H$11,H105&gt;=ReadMe!$C$10),0,MAX(ReadMe!$C$15,(Drivers!$E$11+Drivers!$F$11*SIN($A106*ReadMe!$C$14+Drivers!$G$11))*INDEX(TrackData!$G$6:$G$315,MOD(INT(H105),ReadMe!$C$9)+1)*IF(AND($A106&gt;=Drivers!$I$11,$A106&lt;Drivers!$I$11+Drivers!$J$11),Drivers!$K$11,1)*IF(AND($A106&gt;=Drivers!$L$11,$A106&lt;Drivers!$L$11+Drivers!$M$11),Drivers!$N$11,1)))</x:f>
        <x:v>1.9254642393324124</x:v>
      </x:c>
      <x:c r="O106" t="n">
        <x:f>MIN(ReadMe!$C$8,MAX(0,INT(C106/ReadMe!$C$9)))</x:f>
        <x:v>0</x:v>
      </x:c>
      <x:c r="P106" t="n">
        <x:f>MIN(ReadMe!$C$8,MAX(0,INT(D106/ReadMe!$C$9)))</x:f>
        <x:v>0</x:v>
      </x:c>
      <x:c r="Q106" t="n">
        <x:f>MIN(ReadMe!$C$8,MAX(0,INT(E106/ReadMe!$C$9)))</x:f>
        <x:v>0</x:v>
      </x:c>
      <x:c r="R106" t="n">
        <x:f>MIN(ReadMe!$C$8,MAX(0,INT(F106/ReadMe!$C$9)))</x:f>
        <x:v>0</x:v>
      </x:c>
      <x:c r="S106" t="n">
        <x:f>MIN(ReadMe!$C$8,MAX(0,INT(G106/ReadMe!$C$9)))</x:f>
        <x:v>0</x:v>
      </x:c>
      <x:c r="T106" t="n">
        <x:f>MIN(ReadMe!$C$8,MAX(0,INT(H106/ReadMe!$C$9)))</x:f>
        <x:v>0</x:v>
      </x:c>
    </x:row>
    <x:row r="107">
      <x:c r="A107" t="n">
        <x:v>101</x:v>
      </x:c>
      <x:c r="B107" s="97" t="n">
        <x:f>A107*ReadMe!$C$12</x:f>
        <x:v>25.25</x:v>
      </x:c>
      <x:c r="C107" s="97" t="n">
        <x:f>MIN(ReadMe!$C$10,C106+I107)</x:f>
        <x:v>236.1657232570262</x:v>
      </x:c>
      <x:c r="D107" s="97" t="n">
        <x:f>MIN(ReadMe!$C$10,D106+J107)</x:f>
        <x:v>220.37176009155576</x:v>
      </x:c>
      <x:c r="E107" s="97" t="n">
        <x:f>MIN(ReadMe!$C$10,E106+K107)</x:f>
        <x:v>195.02277485046707</x:v>
      </x:c>
      <x:c r="F107" s="97" t="n">
        <x:f>MIN(ReadMe!$C$10,F106+L107)</x:f>
        <x:v>201.28046355658847</x:v>
      </x:c>
      <x:c r="G107" s="97" t="n">
        <x:f>MIN(ReadMe!$C$10,G106+M107)</x:f>
        <x:v>182.2846961585595</x:v>
      </x:c>
      <x:c r="H107" s="97" t="n">
        <x:f>MIN(ReadMe!$C$10,H106+N107)</x:f>
        <x:v>193.00218169909968</x:v>
      </x:c>
      <x:c r="I107" s="97" t="n">
        <x:f>IF(OR($A107&lt;=Drivers!$H$6,C106&gt;=ReadMe!$C$10),0,MAX(ReadMe!$C$15,(Drivers!$E$6+Drivers!$F$6*SIN($A107*ReadMe!$C$14+Drivers!$G$6))*INDEX(TrackData!$G$6:$G$315,MOD(INT(C106),ReadMe!$C$9)+1)*IF(AND($A107&gt;=Drivers!$I$6,$A107&lt;Drivers!$I$6+Drivers!$J$6),Drivers!$K$6,1)*IF(AND($A107&gt;=Drivers!$L$6,$A107&lt;Drivers!$L$6+Drivers!$M$6),Drivers!$N$6,1)))</x:f>
        <x:v>1.886649380741485</x:v>
      </x:c>
      <x:c r="J107" s="97" t="n">
        <x:f>IF(OR($A107&lt;=Drivers!$H$7,D106&gt;=ReadMe!$C$10),0,MAX(ReadMe!$C$15,(Drivers!$E$7+Drivers!$F$7*SIN($A107*ReadMe!$C$14+Drivers!$G$7))*INDEX(TrackData!$G$6:$G$315,MOD(INT(D106),ReadMe!$C$9)+1)*IF(AND($A107&gt;=Drivers!$I$7,$A107&lt;Drivers!$I$7+Drivers!$J$7),Drivers!$K$7,1)*IF(AND($A107&gt;=Drivers!$L$7,$A107&lt;Drivers!$L$7+Drivers!$M$7),Drivers!$N$7,1)))</x:f>
        <x:v>3.498914416627305</x:v>
      </x:c>
      <x:c r="K107" s="97" t="n">
        <x:f>IF(OR($A107&lt;=Drivers!$H$8,E106&gt;=ReadMe!$C$10),0,MAX(ReadMe!$C$15,(Drivers!$E$8+Drivers!$F$8*SIN($A107*ReadMe!$C$14+Drivers!$G$8))*INDEX(TrackData!$G$6:$G$315,MOD(INT(E106),ReadMe!$C$9)+1)*IF(AND($A107&gt;=Drivers!$I$8,$A107&lt;Drivers!$I$8+Drivers!$J$8),Drivers!$K$8,1)*IF(AND($A107&gt;=Drivers!$L$8,$A107&lt;Drivers!$L$8+Drivers!$M$8),Drivers!$N$8,1)))</x:f>
        <x:v>1.4601039595523906</x:v>
      </x:c>
      <x:c r="L107" s="97" t="n">
        <x:f>IF(OR($A107&lt;=Drivers!$H$9,F106&gt;=ReadMe!$C$10),0,MAX(ReadMe!$C$15,(Drivers!$E$9+Drivers!$F$9*SIN($A107*ReadMe!$C$14+Drivers!$G$9))*INDEX(TrackData!$G$6:$G$315,MOD(INT(F106),ReadMe!$C$9)+1)*IF(AND($A107&gt;=Drivers!$I$9,$A107&lt;Drivers!$I$9+Drivers!$J$9),Drivers!$K$9,1)*IF(AND($A107&gt;=Drivers!$L$9,$A107&lt;Drivers!$L$9+Drivers!$M$9),Drivers!$N$9,1)))</x:f>
        <x:v>1.6987135663475934</x:v>
      </x:c>
      <x:c r="M107" s="97" t="n">
        <x:f>IF(OR($A107&lt;=Drivers!$H$10,G106&gt;=ReadMe!$C$10),0,MAX(ReadMe!$C$15,(Drivers!$E$10+Drivers!$F$10*SIN($A107*ReadMe!$C$14+Drivers!$G$10))*INDEX(TrackData!$G$6:$G$315,MOD(INT(G106),ReadMe!$C$9)+1)*IF(AND($A107&gt;=Drivers!$I$10,$A107&lt;Drivers!$I$10+Drivers!$J$10),Drivers!$K$10,1)*IF(AND($A107&gt;=Drivers!$L$10,$A107&lt;Drivers!$L$10+Drivers!$M$10),Drivers!$N$10,1)))</x:f>
        <x:v>1.8089512559343706</x:v>
      </x:c>
      <x:c r="N107" s="97" t="n">
        <x:f>IF(OR($A107&lt;=Drivers!$H$11,H106&gt;=ReadMe!$C$10),0,MAX(ReadMe!$C$15,(Drivers!$E$11+Drivers!$F$11*SIN($A107*ReadMe!$C$14+Drivers!$G$11))*INDEX(TrackData!$G$6:$G$315,MOD(INT(H106),ReadMe!$C$9)+1)*IF(AND($A107&gt;=Drivers!$I$11,$A107&lt;Drivers!$I$11+Drivers!$J$11),Drivers!$K$11,1)*IF(AND($A107&gt;=Drivers!$L$11,$A107&lt;Drivers!$L$11+Drivers!$M$11),Drivers!$N$11,1)))</x:f>
        <x:v>2.919589332372977</x:v>
      </x:c>
      <x:c r="O107" t="n">
        <x:f>MIN(ReadMe!$C$8,MAX(0,INT(C107/ReadMe!$C$9)))</x:f>
        <x:v>0</x:v>
      </x:c>
      <x:c r="P107" t="n">
        <x:f>MIN(ReadMe!$C$8,MAX(0,INT(D107/ReadMe!$C$9)))</x:f>
        <x:v>0</x:v>
      </x:c>
      <x:c r="Q107" t="n">
        <x:f>MIN(ReadMe!$C$8,MAX(0,INT(E107/ReadMe!$C$9)))</x:f>
        <x:v>0</x:v>
      </x:c>
      <x:c r="R107" t="n">
        <x:f>MIN(ReadMe!$C$8,MAX(0,INT(F107/ReadMe!$C$9)))</x:f>
        <x:v>0</x:v>
      </x:c>
      <x:c r="S107" t="n">
        <x:f>MIN(ReadMe!$C$8,MAX(0,INT(G107/ReadMe!$C$9)))</x:f>
        <x:v>0</x:v>
      </x:c>
      <x:c r="T107" t="n">
        <x:f>MIN(ReadMe!$C$8,MAX(0,INT(H107/ReadMe!$C$9)))</x:f>
        <x:v>0</x:v>
      </x:c>
    </x:row>
    <x:row r="108">
      <x:c r="A108" t="n">
        <x:v>102</x:v>
      </x:c>
      <x:c r="B108" s="97" t="n">
        <x:f>A108*ReadMe!$C$12</x:f>
        <x:v>25.5</x:v>
      </x:c>
      <x:c r="C108" s="97" t="n">
        <x:f>MIN(ReadMe!$C$10,C107+I108)</x:f>
        <x:v>238.045570053124</x:v>
      </x:c>
      <x:c r="D108" s="97" t="n">
        <x:f>MIN(ReadMe!$C$10,D107+J108)</x:f>
        <x:v>223.83749319116052</x:v>
      </x:c>
      <x:c r="E108" s="97" t="n">
        <x:f>MIN(ReadMe!$C$10,E107+K108)</x:f>
        <x:v>196.48147874994586</x:v>
      </x:c>
      <x:c r="F108" s="97" t="n">
        <x:f>MIN(ReadMe!$C$10,F107+L108)</x:f>
        <x:v>202.9915532103807</x:v>
      </x:c>
      <x:c r="G108" s="97" t="n">
        <x:f>MIN(ReadMe!$C$10,G107+M108)</x:f>
        <x:v>184.10794502329105</x:v>
      </x:c>
      <x:c r="H108" s="97" t="n">
        <x:f>MIN(ReadMe!$C$10,H107+N108)</x:f>
        <x:v>194.92930488811717</x:v>
      </x:c>
      <x:c r="I108" s="97" t="n">
        <x:f>IF(OR($A108&lt;=Drivers!$H$6,C107&gt;=ReadMe!$C$10),0,MAX(ReadMe!$C$15,(Drivers!$E$6+Drivers!$F$6*SIN($A108*ReadMe!$C$14+Drivers!$G$6))*INDEX(TrackData!$G$6:$G$315,MOD(INT(C107),ReadMe!$C$9)+1)*IF(AND($A108&gt;=Drivers!$I$6,$A108&lt;Drivers!$I$6+Drivers!$J$6),Drivers!$K$6,1)*IF(AND($A108&gt;=Drivers!$L$6,$A108&lt;Drivers!$L$6+Drivers!$M$6),Drivers!$N$6,1)))</x:f>
        <x:v>1.879846796097801</x:v>
      </x:c>
      <x:c r="J108" s="97" t="n">
        <x:f>IF(OR($A108&lt;=Drivers!$H$7,D107&gt;=ReadMe!$C$10),0,MAX(ReadMe!$C$15,(Drivers!$E$7+Drivers!$F$7*SIN($A108*ReadMe!$C$14+Drivers!$G$7))*INDEX(TrackData!$G$6:$G$315,MOD(INT(D107),ReadMe!$C$9)+1)*IF(AND($A108&gt;=Drivers!$I$7,$A108&lt;Drivers!$I$7+Drivers!$J$7),Drivers!$K$7,1)*IF(AND($A108&gt;=Drivers!$L$7,$A108&lt;Drivers!$L$7+Drivers!$M$7),Drivers!$N$7,1)))</x:f>
        <x:v>3.4657330996047704</x:v>
      </x:c>
      <x:c r="K108" s="97" t="n">
        <x:f>IF(OR($A108&lt;=Drivers!$H$8,E107&gt;=ReadMe!$C$10),0,MAX(ReadMe!$C$15,(Drivers!$E$8+Drivers!$F$8*SIN($A108*ReadMe!$C$14+Drivers!$G$8))*INDEX(TrackData!$G$6:$G$315,MOD(INT(E107),ReadMe!$C$9)+1)*IF(AND($A108&gt;=Drivers!$I$8,$A108&lt;Drivers!$I$8+Drivers!$J$8),Drivers!$K$8,1)*IF(AND($A108&gt;=Drivers!$L$8,$A108&lt;Drivers!$L$8+Drivers!$M$8),Drivers!$N$8,1)))</x:f>
        <x:v>1.4587038994788053</x:v>
      </x:c>
      <x:c r="L108" s="97" t="n">
        <x:f>IF(OR($A108&lt;=Drivers!$H$9,F107&gt;=ReadMe!$C$10),0,MAX(ReadMe!$C$15,(Drivers!$E$9+Drivers!$F$9*SIN($A108*ReadMe!$C$14+Drivers!$G$9))*INDEX(TrackData!$G$6:$G$315,MOD(INT(F107),ReadMe!$C$9)+1)*IF(AND($A108&gt;=Drivers!$I$9,$A108&lt;Drivers!$I$9+Drivers!$J$9),Drivers!$K$9,1)*IF(AND($A108&gt;=Drivers!$L$9,$A108&lt;Drivers!$L$9+Drivers!$M$9),Drivers!$N$9,1)))</x:f>
        <x:v>1.7110896537922096</x:v>
      </x:c>
      <x:c r="M108" s="97" t="n">
        <x:f>IF(OR($A108&lt;=Drivers!$H$10,G107&gt;=ReadMe!$C$10),0,MAX(ReadMe!$C$15,(Drivers!$E$10+Drivers!$F$10*SIN($A108*ReadMe!$C$14+Drivers!$G$10))*INDEX(TrackData!$G$6:$G$315,MOD(INT(G107),ReadMe!$C$9)+1)*IF(AND($A108&gt;=Drivers!$I$10,$A108&lt;Drivers!$I$10+Drivers!$J$10),Drivers!$K$10,1)*IF(AND($A108&gt;=Drivers!$L$10,$A108&lt;Drivers!$L$10+Drivers!$M$10),Drivers!$N$10,1)))</x:f>
        <x:v>1.8232488647315301</x:v>
      </x:c>
      <x:c r="N108" s="97" t="n">
        <x:f>IF(OR($A108&lt;=Drivers!$H$11,H107&gt;=ReadMe!$C$10),0,MAX(ReadMe!$C$15,(Drivers!$E$11+Drivers!$F$11*SIN($A108*ReadMe!$C$14+Drivers!$G$11))*INDEX(TrackData!$G$6:$G$315,MOD(INT(H107),ReadMe!$C$9)+1)*IF(AND($A108&gt;=Drivers!$I$11,$A108&lt;Drivers!$I$11+Drivers!$J$11),Drivers!$K$11,1)*IF(AND($A108&gt;=Drivers!$L$11,$A108&lt;Drivers!$L$11+Drivers!$M$11),Drivers!$N$11,1)))</x:f>
        <x:v>1.927123189017497</x:v>
      </x:c>
      <x:c r="O108" t="n">
        <x:f>MIN(ReadMe!$C$8,MAX(0,INT(C108/ReadMe!$C$9)))</x:f>
        <x:v>0</x:v>
      </x:c>
      <x:c r="P108" t="n">
        <x:f>MIN(ReadMe!$C$8,MAX(0,INT(D108/ReadMe!$C$9)))</x:f>
        <x:v>0</x:v>
      </x:c>
      <x:c r="Q108" t="n">
        <x:f>MIN(ReadMe!$C$8,MAX(0,INT(E108/ReadMe!$C$9)))</x:f>
        <x:v>0</x:v>
      </x:c>
      <x:c r="R108" t="n">
        <x:f>MIN(ReadMe!$C$8,MAX(0,INT(F108/ReadMe!$C$9)))</x:f>
        <x:v>0</x:v>
      </x:c>
      <x:c r="S108" t="n">
        <x:f>MIN(ReadMe!$C$8,MAX(0,INT(G108/ReadMe!$C$9)))</x:f>
        <x:v>0</x:v>
      </x:c>
      <x:c r="T108" t="n">
        <x:f>MIN(ReadMe!$C$8,MAX(0,INT(H108/ReadMe!$C$9)))</x:f>
        <x:v>0</x:v>
      </x:c>
    </x:row>
    <x:row r="109">
      <x:c r="A109" t="n">
        <x:v>103</x:v>
      </x:c>
      <x:c r="B109" s="97" t="n">
        <x:f>A109*ReadMe!$C$12</x:f>
        <x:v>25.75</x:v>
      </x:c>
      <x:c r="C109" s="97" t="n">
        <x:f>MIN(ReadMe!$C$10,C108+I109)</x:f>
        <x:v>239.9177588196657</x:v>
      </x:c>
      <x:c r="D109" s="97" t="n">
        <x:f>MIN(ReadMe!$C$10,D108+J109)</x:f>
        <x:v>227.27071603784012</x:v>
      </x:c>
      <x:c r="E109" s="97" t="n">
        <x:f>MIN(ReadMe!$C$10,E108+K109)</x:f>
        <x:v>197.9404177609394</x:v>
      </x:c>
      <x:c r="F109" s="97" t="n">
        <x:f>MIN(ReadMe!$C$10,F108+L109)</x:f>
        <x:v>204.7154617313125</x:v>
      </x:c>
      <x:c r="G109" s="97" t="n">
        <x:f>MIN(ReadMe!$C$10,G108+M109)</x:f>
        <x:v>185.94452587692788</x:v>
      </x:c>
      <x:c r="H109" s="97" t="n">
        <x:f>MIN(ReadMe!$C$10,H108+N109)</x:f>
        <x:v>196.8553504791235</x:v>
      </x:c>
      <x:c r="I109" s="97" t="n">
        <x:f>IF(OR($A109&lt;=Drivers!$H$6,C108&gt;=ReadMe!$C$10),0,MAX(ReadMe!$C$15,(Drivers!$E$6+Drivers!$F$6*SIN($A109*ReadMe!$C$14+Drivers!$G$6))*INDEX(TrackData!$G$6:$G$315,MOD(INT(C108),ReadMe!$C$9)+1)*IF(AND($A109&gt;=Drivers!$I$6,$A109&lt;Drivers!$I$6+Drivers!$J$6),Drivers!$K$6,1)*IF(AND($A109&gt;=Drivers!$L$6,$A109&lt;Drivers!$L$6+Drivers!$M$6),Drivers!$N$6,1)))</x:f>
        <x:v>1.8721887665416705</x:v>
      </x:c>
      <x:c r="J109" s="97" t="n">
        <x:f>IF(OR($A109&lt;=Drivers!$H$7,D108&gt;=ReadMe!$C$10),0,MAX(ReadMe!$C$15,(Drivers!$E$7+Drivers!$F$7*SIN($A109*ReadMe!$C$14+Drivers!$G$7))*INDEX(TrackData!$G$6:$G$315,MOD(INT(D108),ReadMe!$C$9)+1)*IF(AND($A109&gt;=Drivers!$I$7,$A109&lt;Drivers!$I$7+Drivers!$J$7),Drivers!$K$7,1)*IF(AND($A109&gt;=Drivers!$L$7,$A109&lt;Drivers!$L$7+Drivers!$M$7),Drivers!$N$7,1)))</x:f>
        <x:v>3.43322284667961</x:v>
      </x:c>
      <x:c r="K109" s="97" t="n">
        <x:f>IF(OR($A109&lt;=Drivers!$H$8,E108&gt;=ReadMe!$C$10),0,MAX(ReadMe!$C$15,(Drivers!$E$8+Drivers!$F$8*SIN($A109*ReadMe!$C$14+Drivers!$G$8))*INDEX(TrackData!$G$6:$G$315,MOD(INT(E108),ReadMe!$C$9)+1)*IF(AND($A109&gt;=Drivers!$I$8,$A109&lt;Drivers!$I$8+Drivers!$J$8),Drivers!$K$8,1)*IF(AND($A109&gt;=Drivers!$L$8,$A109&lt;Drivers!$L$8+Drivers!$M$8),Drivers!$N$8,1)))</x:f>
        <x:v>1.4589390109935227</x:v>
      </x:c>
      <x:c r="L109" s="97" t="n">
        <x:f>IF(OR($A109&lt;=Drivers!$H$9,F108&gt;=ReadMe!$C$10),0,MAX(ReadMe!$C$15,(Drivers!$E$9+Drivers!$F$9*SIN($A109*ReadMe!$C$14+Drivers!$G$9))*INDEX(TrackData!$G$6:$G$315,MOD(INT(F108),ReadMe!$C$9)+1)*IF(AND($A109&gt;=Drivers!$I$9,$A109&lt;Drivers!$I$9+Drivers!$J$9),Drivers!$K$9,1)*IF(AND($A109&gt;=Drivers!$L$9,$A109&lt;Drivers!$L$9+Drivers!$M$9),Drivers!$N$9,1)))</x:f>
        <x:v>1.7239085209318281</x:v>
      </x:c>
      <x:c r="M109" s="97" t="n">
        <x:f>IF(OR($A109&lt;=Drivers!$H$10,G108&gt;=ReadMe!$C$10),0,MAX(ReadMe!$C$15,(Drivers!$E$10+Drivers!$F$10*SIN($A109*ReadMe!$C$14+Drivers!$G$10))*INDEX(TrackData!$G$6:$G$315,MOD(INT(G108),ReadMe!$C$9)+1)*IF(AND($A109&gt;=Drivers!$I$10,$A109&lt;Drivers!$I$10+Drivers!$J$10),Drivers!$K$10,1)*IF(AND($A109&gt;=Drivers!$L$10,$A109&lt;Drivers!$L$10+Drivers!$M$10),Drivers!$N$10,1)))</x:f>
        <x:v>1.8365808536368369</x:v>
      </x:c>
      <x:c r="N109" s="97" t="n">
        <x:f>IF(OR($A109&lt;=Drivers!$H$11,H108&gt;=ReadMe!$C$10),0,MAX(ReadMe!$C$15,(Drivers!$E$11+Drivers!$F$11*SIN($A109*ReadMe!$C$14+Drivers!$G$11))*INDEX(TrackData!$G$6:$G$315,MOD(INT(H108),ReadMe!$C$9)+1)*IF(AND($A109&gt;=Drivers!$I$11,$A109&lt;Drivers!$I$11+Drivers!$J$11),Drivers!$K$11,1)*IF(AND($A109&gt;=Drivers!$L$11,$A109&lt;Drivers!$L$11+Drivers!$M$11),Drivers!$N$11,1)))</x:f>
        <x:v>1.9260455910063152</x:v>
      </x:c>
      <x:c r="O109" t="n">
        <x:f>MIN(ReadMe!$C$8,MAX(0,INT(C109/ReadMe!$C$9)))</x:f>
        <x:v>0</x:v>
      </x:c>
      <x:c r="P109" t="n">
        <x:f>MIN(ReadMe!$C$8,MAX(0,INT(D109/ReadMe!$C$9)))</x:f>
        <x:v>0</x:v>
      </x:c>
      <x:c r="Q109" t="n">
        <x:f>MIN(ReadMe!$C$8,MAX(0,INT(E109/ReadMe!$C$9)))</x:f>
        <x:v>0</x:v>
      </x:c>
      <x:c r="R109" t="n">
        <x:f>MIN(ReadMe!$C$8,MAX(0,INT(F109/ReadMe!$C$9)))</x:f>
        <x:v>0</x:v>
      </x:c>
      <x:c r="S109" t="n">
        <x:f>MIN(ReadMe!$C$8,MAX(0,INT(G109/ReadMe!$C$9)))</x:f>
        <x:v>0</x:v>
      </x:c>
      <x:c r="T109" t="n">
        <x:f>MIN(ReadMe!$C$8,MAX(0,INT(H109/ReadMe!$C$9)))</x:f>
        <x:v>0</x:v>
      </x:c>
    </x:row>
    <x:row r="110">
      <x:c r="A110" t="n">
        <x:v>104</x:v>
      </x:c>
      <x:c r="B110" s="97" t="n">
        <x:f>A110*ReadMe!$C$12</x:f>
        <x:v>26</x:v>
      </x:c>
      <x:c r="C110" s="97" t="n">
        <x:f>MIN(ReadMe!$C$10,C109+I110)</x:f>
        <x:v>241.78148683762493</x:v>
      </x:c>
      <x:c r="D110" s="97" t="n">
        <x:f>MIN(ReadMe!$C$10,D109+J110)</x:f>
        <x:v>230.67232353028035</x:v>
      </x:c>
      <x:c r="E110" s="97" t="n">
        <x:f>MIN(ReadMe!$C$10,E109+K110)</x:f>
        <x:v>199.40122543628235</x:v>
      </x:c>
      <x:c r="F110" s="97" t="n">
        <x:f>MIN(ReadMe!$C$10,F109+L110)</x:f>
        <x:v>207.34740401809418</x:v>
      </x:c>
      <x:c r="G110" s="97" t="n">
        <x:f>MIN(ReadMe!$C$10,G109+M110)</x:f>
        <x:v>187.79338130822066</x:v>
      </x:c>
      <x:c r="H110" s="97" t="n">
        <x:f>MIN(ReadMe!$C$10,H109+N110)</x:f>
        <x:v>198.77905406376806</x:v>
      </x:c>
      <x:c r="I110" s="97" t="n">
        <x:f>IF(OR($A110&lt;=Drivers!$H$6,C109&gt;=ReadMe!$C$10),0,MAX(ReadMe!$C$15,(Drivers!$E$6+Drivers!$F$6*SIN($A110*ReadMe!$C$14+Drivers!$G$6))*INDEX(TrackData!$G$6:$G$315,MOD(INT(C109),ReadMe!$C$9)+1)*IF(AND($A110&gt;=Drivers!$I$6,$A110&lt;Drivers!$I$6+Drivers!$J$6),Drivers!$K$6,1)*IF(AND($A110&gt;=Drivers!$L$6,$A110&lt;Drivers!$L$6+Drivers!$M$6),Drivers!$N$6,1)))</x:f>
        <x:v>1.8637280179592244</x:v>
      </x:c>
      <x:c r="J110" s="97" t="n">
        <x:f>IF(OR($A110&lt;=Drivers!$H$7,D109&gt;=ReadMe!$C$10),0,MAX(ReadMe!$C$15,(Drivers!$E$7+Drivers!$F$7*SIN($A110*ReadMe!$C$14+Drivers!$G$7))*INDEX(TrackData!$G$6:$G$315,MOD(INT(D109),ReadMe!$C$9)+1)*IF(AND($A110&gt;=Drivers!$I$7,$A110&lt;Drivers!$I$7+Drivers!$J$7),Drivers!$K$7,1)*IF(AND($A110&gt;=Drivers!$L$7,$A110&lt;Drivers!$L$7+Drivers!$M$7),Drivers!$N$7,1)))</x:f>
        <x:v>3.4016074924402453</x:v>
      </x:c>
      <x:c r="K110" s="97" t="n">
        <x:f>IF(OR($A110&lt;=Drivers!$H$8,E109&gt;=ReadMe!$C$10),0,MAX(ReadMe!$C$15,(Drivers!$E$8+Drivers!$F$8*SIN($A110*ReadMe!$C$14+Drivers!$G$8))*INDEX(TrackData!$G$6:$G$315,MOD(INT(E109),ReadMe!$C$9)+1)*IF(AND($A110&gt;=Drivers!$I$8,$A110&lt;Drivers!$I$8+Drivers!$J$8),Drivers!$K$8,1)*IF(AND($A110&gt;=Drivers!$L$8,$A110&lt;Drivers!$L$8+Drivers!$M$8),Drivers!$N$8,1)))</x:f>
        <x:v>1.4608076753429369</x:v>
      </x:c>
      <x:c r="L110" s="97" t="n">
        <x:f>IF(OR($A110&lt;=Drivers!$H$9,F109&gt;=ReadMe!$C$10),0,MAX(ReadMe!$C$15,(Drivers!$E$9+Drivers!$F$9*SIN($A110*ReadMe!$C$14+Drivers!$G$9))*INDEX(TrackData!$G$6:$G$315,MOD(INT(F109),ReadMe!$C$9)+1)*IF(AND($A110&gt;=Drivers!$I$9,$A110&lt;Drivers!$I$9+Drivers!$J$9),Drivers!$K$9,1)*IF(AND($A110&gt;=Drivers!$L$9,$A110&lt;Drivers!$L$9+Drivers!$M$9),Drivers!$N$9,1)))</x:f>
        <x:v>2.6319422867816797</x:v>
      </x:c>
      <x:c r="M110" s="97" t="n">
        <x:f>IF(OR($A110&lt;=Drivers!$H$10,G109&gt;=ReadMe!$C$10),0,MAX(ReadMe!$C$15,(Drivers!$E$10+Drivers!$F$10*SIN($A110*ReadMe!$C$14+Drivers!$G$10))*INDEX(TrackData!$G$6:$G$315,MOD(INT(G109),ReadMe!$C$9)+1)*IF(AND($A110&gt;=Drivers!$I$10,$A110&lt;Drivers!$I$10+Drivers!$J$10),Drivers!$K$10,1)*IF(AND($A110&gt;=Drivers!$L$10,$A110&lt;Drivers!$L$10+Drivers!$M$10),Drivers!$N$10,1)))</x:f>
        <x:v>1.848855431292767</x:v>
      </x:c>
      <x:c r="N110" s="97" t="n">
        <x:f>IF(OR($A110&lt;=Drivers!$H$11,H109&gt;=ReadMe!$C$10),0,MAX(ReadMe!$C$15,(Drivers!$E$11+Drivers!$F$11*SIN($A110*ReadMe!$C$14+Drivers!$G$11))*INDEX(TrackData!$G$6:$G$315,MOD(INT(H109),ReadMe!$C$9)+1)*IF(AND($A110&gt;=Drivers!$I$11,$A110&lt;Drivers!$I$11+Drivers!$J$11),Drivers!$K$11,1)*IF(AND($A110&gt;=Drivers!$L$11,$A110&lt;Drivers!$L$11+Drivers!$M$11),Drivers!$N$11,1)))</x:f>
        <x:v>1.9237035846445483</x:v>
      </x:c>
      <x:c r="O110" t="n">
        <x:f>MIN(ReadMe!$C$8,MAX(0,INT(C110/ReadMe!$C$9)))</x:f>
        <x:v>0</x:v>
      </x:c>
      <x:c r="P110" t="n">
        <x:f>MIN(ReadMe!$C$8,MAX(0,INT(D110/ReadMe!$C$9)))</x:f>
        <x:v>0</x:v>
      </x:c>
      <x:c r="Q110" t="n">
        <x:f>MIN(ReadMe!$C$8,MAX(0,INT(E110/ReadMe!$C$9)))</x:f>
        <x:v>0</x:v>
      </x:c>
      <x:c r="R110" t="n">
        <x:f>MIN(ReadMe!$C$8,MAX(0,INT(F110/ReadMe!$C$9)))</x:f>
        <x:v>0</x:v>
      </x:c>
      <x:c r="S110" t="n">
        <x:f>MIN(ReadMe!$C$8,MAX(0,INT(G110/ReadMe!$C$9)))</x:f>
        <x:v>0</x:v>
      </x:c>
      <x:c r="T110" t="n">
        <x:f>MIN(ReadMe!$C$8,MAX(0,INT(H110/ReadMe!$C$9)))</x:f>
        <x:v>0</x:v>
      </x:c>
    </x:row>
    <x:row r="111">
      <x:c r="A111" t="n">
        <x:v>105</x:v>
      </x:c>
      <x:c r="B111" s="97" t="n">
        <x:f>A111*ReadMe!$C$12</x:f>
        <x:v>26.25</x:v>
      </x:c>
      <x:c r="C111" s="97" t="n">
        <x:f>MIN(ReadMe!$C$10,C110+I111)</x:f>
        <x:v>244.5913698724644</x:v>
      </x:c>
      <x:c r="D111" s="97" t="n">
        <x:f>MIN(ReadMe!$C$10,D110+J111)</x:f>
        <x:v>232.8972526389176</x:v>
      </x:c>
      <x:c r="E111" s="97" t="n">
        <x:f>MIN(ReadMe!$C$10,E110+K111)</x:f>
        <x:v>200.8655224629693</x:v>
      </x:c>
      <x:c r="F111" s="97" t="n">
        <x:f>MIN(ReadMe!$C$10,F110+L111)</x:f>
        <x:v>209.99970571421403</x:v>
      </x:c>
      <x:c r="G111" s="97" t="n">
        <x:f>MIN(ReadMe!$C$10,G110+M111)</x:f>
        <x:v>189.6533693948876</x:v>
      </x:c>
      <x:c r="H111" s="97" t="n">
        <x:f>MIN(ReadMe!$C$10,H110+N111)</x:f>
        <x:v>200.6991673585219</x:v>
      </x:c>
      <x:c r="I111" s="97" t="n">
        <x:f>IF(OR($A111&lt;=Drivers!$H$6,C110&gt;=ReadMe!$C$10),0,MAX(ReadMe!$C$15,(Drivers!$E$6+Drivers!$F$6*SIN($A111*ReadMe!$C$14+Drivers!$G$6))*INDEX(TrackData!$G$6:$G$315,MOD(INT(C110),ReadMe!$C$9)+1)*IF(AND($A111&gt;=Drivers!$I$6,$A111&lt;Drivers!$I$6+Drivers!$J$6),Drivers!$K$6,1)*IF(AND($A111&gt;=Drivers!$L$6,$A111&lt;Drivers!$L$6+Drivers!$M$6),Drivers!$N$6,1)))</x:f>
        <x:v>2.809883034839474</x:v>
      </x:c>
      <x:c r="J111" s="97" t="n">
        <x:f>IF(OR($A111&lt;=Drivers!$H$7,D110&gt;=ReadMe!$C$10),0,MAX(ReadMe!$C$15,(Drivers!$E$7+Drivers!$F$7*SIN($A111*ReadMe!$C$14+Drivers!$G$7))*INDEX(TrackData!$G$6:$G$315,MOD(INT(D110),ReadMe!$C$9)+1)*IF(AND($A111&gt;=Drivers!$I$7,$A111&lt;Drivers!$I$7+Drivers!$J$7),Drivers!$K$7,1)*IF(AND($A111&gt;=Drivers!$L$7,$A111&lt;Drivers!$L$7+Drivers!$M$7),Drivers!$N$7,1)))</x:f>
        <x:v>2.2249291086372485</x:v>
      </x:c>
      <x:c r="K111" s="97" t="n">
        <x:f>IF(OR($A111&lt;=Drivers!$H$8,E110&gt;=ReadMe!$C$10),0,MAX(ReadMe!$C$15,(Drivers!$E$8+Drivers!$F$8*SIN($A111*ReadMe!$C$14+Drivers!$G$8))*INDEX(TrackData!$G$6:$G$315,MOD(INT(E110),ReadMe!$C$9)+1)*IF(AND($A111&gt;=Drivers!$I$8,$A111&lt;Drivers!$I$8+Drivers!$J$8),Drivers!$K$8,1)*IF(AND($A111&gt;=Drivers!$L$8,$A111&lt;Drivers!$L$8+Drivers!$M$8),Drivers!$N$8,1)))</x:f>
        <x:v>1.4642970266869546</x:v>
      </x:c>
      <x:c r="L111" s="97" t="n">
        <x:f>IF(OR($A111&lt;=Drivers!$H$9,F110&gt;=ReadMe!$C$10),0,MAX(ReadMe!$C$15,(Drivers!$E$9+Drivers!$F$9*SIN($A111*ReadMe!$C$14+Drivers!$G$9))*INDEX(TrackData!$G$6:$G$315,MOD(INT(F110),ReadMe!$C$9)+1)*IF(AND($A111&gt;=Drivers!$I$9,$A111&lt;Drivers!$I$9+Drivers!$J$9),Drivers!$K$9,1)*IF(AND($A111&gt;=Drivers!$L$9,$A111&lt;Drivers!$L$9+Drivers!$M$9),Drivers!$N$9,1)))</x:f>
        <x:v>2.6523016961198405</x:v>
      </x:c>
      <x:c r="M111" s="97" t="n">
        <x:f>IF(OR($A111&lt;=Drivers!$H$10,G110&gt;=ReadMe!$C$10),0,MAX(ReadMe!$C$15,(Drivers!$E$10+Drivers!$F$10*SIN($A111*ReadMe!$C$14+Drivers!$G$10))*INDEX(TrackData!$G$6:$G$315,MOD(INT(G110),ReadMe!$C$9)+1)*IF(AND($A111&gt;=Drivers!$I$10,$A111&lt;Drivers!$I$10+Drivers!$J$10),Drivers!$K$10,1)*IF(AND($A111&gt;=Drivers!$L$10,$A111&lt;Drivers!$L$10+Drivers!$M$10),Drivers!$N$10,1)))</x:f>
        <x:v>1.8599880866669405</x:v>
      </x:c>
      <x:c r="N111" s="97" t="n">
        <x:f>IF(OR($A111&lt;=Drivers!$H$11,H110&gt;=ReadMe!$C$10),0,MAX(ReadMe!$C$15,(Drivers!$E$11+Drivers!$F$11*SIN($A111*ReadMe!$C$14+Drivers!$G$11))*INDEX(TrackData!$G$6:$G$315,MOD(INT(H110),ReadMe!$C$9)+1)*IF(AND($A111&gt;=Drivers!$I$11,$A111&lt;Drivers!$I$11+Drivers!$J$11),Drivers!$K$11,1)*IF(AND($A111&gt;=Drivers!$L$11,$A111&lt;Drivers!$L$11+Drivers!$M$11),Drivers!$N$11,1)))</x:f>
        <x:v>1.9201132947538406</x:v>
      </x:c>
      <x:c r="O111" t="n">
        <x:f>MIN(ReadMe!$C$8,MAX(0,INT(C111/ReadMe!$C$9)))</x:f>
        <x:v>0</x:v>
      </x:c>
      <x:c r="P111" t="n">
        <x:f>MIN(ReadMe!$C$8,MAX(0,INT(D111/ReadMe!$C$9)))</x:f>
        <x:v>0</x:v>
      </x:c>
      <x:c r="Q111" t="n">
        <x:f>MIN(ReadMe!$C$8,MAX(0,INT(E111/ReadMe!$C$9)))</x:f>
        <x:v>0</x:v>
      </x:c>
      <x:c r="R111" t="n">
        <x:f>MIN(ReadMe!$C$8,MAX(0,INT(F111/ReadMe!$C$9)))</x:f>
        <x:v>0</x:v>
      </x:c>
      <x:c r="S111" t="n">
        <x:f>MIN(ReadMe!$C$8,MAX(0,INT(G111/ReadMe!$C$9)))</x:f>
        <x:v>0</x:v>
      </x:c>
      <x:c r="T111" t="n">
        <x:f>MIN(ReadMe!$C$8,MAX(0,INT(H111/ReadMe!$C$9)))</x:f>
        <x:v>0</x:v>
      </x:c>
    </x:row>
    <x:row r="112">
      <x:c r="A112" t="n">
        <x:v>106</x:v>
      </x:c>
      <x:c r="B112" s="97" t="n">
        <x:f>A112*ReadMe!$C$12</x:f>
        <x:v>26.5</x:v>
      </x:c>
      <x:c r="C112" s="97" t="n">
        <x:f>MIN(ReadMe!$C$10,C111+I112)</x:f>
        <x:v>247.38627366030542</x:v>
      </x:c>
      <x:c r="D112" s="97" t="n">
        <x:f>MIN(ReadMe!$C$10,D111+J112)</x:f>
        <x:v>235.10292281722664</x:v>
      </x:c>
      <x:c r="E112" s="97" t="n">
        <x:f>MIN(ReadMe!$C$10,E111+K112)</x:f>
        <x:v>202.3349055036502</x:v>
      </x:c>
      <x:c r="F112" s="97" t="n">
        <x:f>MIN(ReadMe!$C$10,F111+L112)</x:f>
        <x:v>212.6726263742302</x:v>
      </x:c>
      <x:c r="G112" s="97" t="n">
        <x:f>MIN(ReadMe!$C$10,G111+M112)</x:f>
        <x:v>192.48655450233375</x:v>
      </x:c>
      <x:c r="H112" s="97" t="n">
        <x:f>MIN(ReadMe!$C$10,H111+N112)</x:f>
        <x:v>202.6144667991673</x:v>
      </x:c>
      <x:c r="I112" s="97" t="n">
        <x:f>IF(OR($A112&lt;=Drivers!$H$6,C111&gt;=ReadMe!$C$10),0,MAX(ReadMe!$C$15,(Drivers!$E$6+Drivers!$F$6*SIN($A112*ReadMe!$C$14+Drivers!$G$6))*INDEX(TrackData!$G$6:$G$315,MOD(INT(C111),ReadMe!$C$9)+1)*IF(AND($A112&gt;=Drivers!$I$6,$A112&lt;Drivers!$I$6+Drivers!$J$6),Drivers!$K$6,1)*IF(AND($A112&gt;=Drivers!$L$6,$A112&lt;Drivers!$L$6+Drivers!$M$6),Drivers!$N$6,1)))</x:f>
        <x:v>2.7949037878410197</x:v>
      </x:c>
      <x:c r="J112" s="97" t="n">
        <x:f>IF(OR($A112&lt;=Drivers!$H$7,D111&gt;=ReadMe!$C$10),0,MAX(ReadMe!$C$15,(Drivers!$E$7+Drivers!$F$7*SIN($A112*ReadMe!$C$14+Drivers!$G$7))*INDEX(TrackData!$G$6:$G$315,MOD(INT(D111),ReadMe!$C$9)+1)*IF(AND($A112&gt;=Drivers!$I$7,$A112&lt;Drivers!$I$7+Drivers!$J$7),Drivers!$K$7,1)*IF(AND($A112&gt;=Drivers!$L$7,$A112&lt;Drivers!$L$7+Drivers!$M$7),Drivers!$N$7,1)))</x:f>
        <x:v>2.205670178309062</x:v>
      </x:c>
      <x:c r="K112" s="97" t="n">
        <x:f>IF(OR($A112&lt;=Drivers!$H$8,E111&gt;=ReadMe!$C$10),0,MAX(ReadMe!$C$15,(Drivers!$E$8+Drivers!$F$8*SIN($A112*ReadMe!$C$14+Drivers!$G$8))*INDEX(TrackData!$G$6:$G$315,MOD(INT(E111),ReadMe!$C$9)+1)*IF(AND($A112&gt;=Drivers!$I$8,$A112&lt;Drivers!$I$8+Drivers!$J$8),Drivers!$K$8,1)*IF(AND($A112&gt;=Drivers!$L$8,$A112&lt;Drivers!$L$8+Drivers!$M$8),Drivers!$N$8,1)))</x:f>
        <x:v>1.469383040680894</x:v>
      </x:c>
      <x:c r="L112" s="97" t="n">
        <x:f>IF(OR($A112&lt;=Drivers!$H$9,F111&gt;=ReadMe!$C$10),0,MAX(ReadMe!$C$15,(Drivers!$E$9+Drivers!$F$9*SIN($A112*ReadMe!$C$14+Drivers!$G$9))*INDEX(TrackData!$G$6:$G$315,MOD(INT(F111),ReadMe!$C$9)+1)*IF(AND($A112&gt;=Drivers!$I$9,$A112&lt;Drivers!$I$9+Drivers!$J$9),Drivers!$K$9,1)*IF(AND($A112&gt;=Drivers!$L$9,$A112&lt;Drivers!$L$9+Drivers!$M$9),Drivers!$N$9,1)))</x:f>
        <x:v>2.672920660016148</x:v>
      </x:c>
      <x:c r="M112" s="97" t="n">
        <x:f>IF(OR($A112&lt;=Drivers!$H$10,G111&gt;=ReadMe!$C$10),0,MAX(ReadMe!$C$15,(Drivers!$E$10+Drivers!$F$10*SIN($A112*ReadMe!$C$14+Drivers!$G$10))*INDEX(TrackData!$G$6:$G$315,MOD(INT(G111),ReadMe!$C$9)+1)*IF(AND($A112&gt;=Drivers!$I$10,$A112&lt;Drivers!$I$10+Drivers!$J$10),Drivers!$K$10,1)*IF(AND($A112&gt;=Drivers!$L$10,$A112&lt;Drivers!$L$10+Drivers!$M$10),Drivers!$N$10,1)))</x:f>
        <x:v>2.833185107446165</x:v>
      </x:c>
      <x:c r="N112" s="97" t="n">
        <x:f>IF(OR($A112&lt;=Drivers!$H$11,H111&gt;=ReadMe!$C$10),0,MAX(ReadMe!$C$15,(Drivers!$E$11+Drivers!$F$11*SIN($A112*ReadMe!$C$14+Drivers!$G$11))*INDEX(TrackData!$G$6:$G$315,MOD(INT(H111),ReadMe!$C$9)+1)*IF(AND($A112&gt;=Drivers!$I$11,$A112&lt;Drivers!$I$11+Drivers!$J$11),Drivers!$K$11,1)*IF(AND($A112&gt;=Drivers!$L$11,$A112&lt;Drivers!$L$11+Drivers!$M$11),Drivers!$N$11,1)))</x:f>
        <x:v>1.915299440645416</x:v>
      </x:c>
      <x:c r="O112" t="n">
        <x:f>MIN(ReadMe!$C$8,MAX(0,INT(C112/ReadMe!$C$9)))</x:f>
        <x:v>0</x:v>
      </x:c>
      <x:c r="P112" t="n">
        <x:f>MIN(ReadMe!$C$8,MAX(0,INT(D112/ReadMe!$C$9)))</x:f>
        <x:v>0</x:v>
      </x:c>
      <x:c r="Q112" t="n">
        <x:f>MIN(ReadMe!$C$8,MAX(0,INT(E112/ReadMe!$C$9)))</x:f>
        <x:v>0</x:v>
      </x:c>
      <x:c r="R112" t="n">
        <x:f>MIN(ReadMe!$C$8,MAX(0,INT(F112/ReadMe!$C$9)))</x:f>
        <x:v>0</x:v>
      </x:c>
      <x:c r="S112" t="n">
        <x:f>MIN(ReadMe!$C$8,MAX(0,INT(G112/ReadMe!$C$9)))</x:f>
        <x:v>0</x:v>
      </x:c>
      <x:c r="T112" t="n">
        <x:f>MIN(ReadMe!$C$8,MAX(0,INT(H112/ReadMe!$C$9)))</x:f>
        <x:v>0</x:v>
      </x:c>
    </x:row>
    <x:row r="113">
      <x:c r="A113" t="n">
        <x:v>107</x:v>
      </x:c>
      <x:c r="B113" s="97" t="n">
        <x:f>A113*ReadMe!$C$12</x:f>
        <x:v>26.75</x:v>
      </x:c>
      <x:c r="C113" s="97" t="n">
        <x:f>MIN(ReadMe!$C$10,C112+I113)</x:f>
        <x:v>250.16526938235666</x:v>
      </x:c>
      <x:c r="D113" s="97" t="n">
        <x:f>MIN(ReadMe!$C$10,D112+J113)</x:f>
        <x:v>237.2903395698748</x:v>
      </x:c>
      <x:c r="E113" s="97" t="n">
        <x:f>MIN(ReadMe!$C$10,E112+K113)</x:f>
        <x:v>203.8109362035344</x:v>
      </x:c>
      <x:c r="F113" s="97" t="n">
        <x:f>MIN(ReadMe!$C$10,F112+L113)</x:f>
        <x:v>215.3662835901849</x:v>
      </x:c>
      <x:c r="G113" s="97" t="n">
        <x:f>MIN(ReadMe!$C$10,G112+M113)</x:f>
        <x:v>195.33281120704402</x:v>
      </x:c>
      <x:c r="H113" s="97" t="n">
        <x:f>MIN(ReadMe!$C$10,H112+N113)</x:f>
        <x:v>204.52376196509377</x:v>
      </x:c>
      <x:c r="I113" s="97" t="n">
        <x:f>IF(OR($A113&lt;=Drivers!$H$6,C112&gt;=ReadMe!$C$10),0,MAX(ReadMe!$C$15,(Drivers!$E$6+Drivers!$F$6*SIN($A113*ReadMe!$C$14+Drivers!$G$6))*INDEX(TrackData!$G$6:$G$315,MOD(INT(C112),ReadMe!$C$9)+1)*IF(AND($A113&gt;=Drivers!$I$6,$A113&lt;Drivers!$I$6+Drivers!$J$6),Drivers!$K$6,1)*IF(AND($A113&gt;=Drivers!$L$6,$A113&lt;Drivers!$L$6+Drivers!$M$6),Drivers!$N$6,1)))</x:f>
        <x:v>2.7789957220512336</x:v>
      </x:c>
      <x:c r="J113" s="97" t="n">
        <x:f>IF(OR($A113&lt;=Drivers!$H$7,D112&gt;=ReadMe!$C$10),0,MAX(ReadMe!$C$15,(Drivers!$E$7+Drivers!$F$7*SIN($A113*ReadMe!$C$14+Drivers!$G$7))*INDEX(TrackData!$G$6:$G$315,MOD(INT(D112),ReadMe!$C$9)+1)*IF(AND($A113&gt;=Drivers!$I$7,$A113&lt;Drivers!$I$7+Drivers!$J$7),Drivers!$K$7,1)*IF(AND($A113&gt;=Drivers!$L$7,$A113&lt;Drivers!$L$7+Drivers!$M$7),Drivers!$N$7,1)))</x:f>
        <x:v>2.187416752648148</x:v>
      </x:c>
      <x:c r="K113" s="97" t="n">
        <x:f>IF(OR($A113&lt;=Drivers!$H$8,E112&gt;=ReadMe!$C$10),0,MAX(ReadMe!$C$15,(Drivers!$E$8+Drivers!$F$8*SIN($A113*ReadMe!$C$14+Drivers!$G$8))*INDEX(TrackData!$G$6:$G$315,MOD(INT(E112),ReadMe!$C$9)+1)*IF(AND($A113&gt;=Drivers!$I$8,$A113&lt;Drivers!$I$8+Drivers!$J$8),Drivers!$K$8,1)*IF(AND($A113&gt;=Drivers!$L$8,$A113&lt;Drivers!$L$8+Drivers!$M$8),Drivers!$N$8,1)))</x:f>
        <x:v>1.4760306998842068</x:v>
      </x:c>
      <x:c r="L113" s="97" t="n">
        <x:f>IF(OR($A113&lt;=Drivers!$H$9,F112&gt;=ReadMe!$C$10),0,MAX(ReadMe!$C$15,(Drivers!$E$9+Drivers!$F$9*SIN($A113*ReadMe!$C$14+Drivers!$G$9))*INDEX(TrackData!$G$6:$G$315,MOD(INT(F112),ReadMe!$C$9)+1)*IF(AND($A113&gt;=Drivers!$I$9,$A113&lt;Drivers!$I$9+Drivers!$J$9),Drivers!$K$9,1)*IF(AND($A113&gt;=Drivers!$L$9,$A113&lt;Drivers!$L$9+Drivers!$M$9),Drivers!$N$9,1)))</x:f>
        <x:v>2.693657215954712</x:v>
      </x:c>
      <x:c r="M113" s="97" t="n">
        <x:f>IF(OR($A113&lt;=Drivers!$H$10,G112&gt;=ReadMe!$C$10),0,MAX(ReadMe!$C$15,(Drivers!$E$10+Drivers!$F$10*SIN($A113*ReadMe!$C$14+Drivers!$G$10))*INDEX(TrackData!$G$6:$G$315,MOD(INT(G112),ReadMe!$C$9)+1)*IF(AND($A113&gt;=Drivers!$I$10,$A113&lt;Drivers!$I$10+Drivers!$J$10),Drivers!$K$10,1)*IF(AND($A113&gt;=Drivers!$L$10,$A113&lt;Drivers!$L$10+Drivers!$M$10),Drivers!$N$10,1)))</x:f>
        <x:v>2.8462567047102816</x:v>
      </x:c>
      <x:c r="N113" s="97" t="n">
        <x:f>IF(OR($A113&lt;=Drivers!$H$11,H112&gt;=ReadMe!$C$10),0,MAX(ReadMe!$C$15,(Drivers!$E$11+Drivers!$F$11*SIN($A113*ReadMe!$C$14+Drivers!$G$11))*INDEX(TrackData!$G$6:$G$315,MOD(INT(H112),ReadMe!$C$9)+1)*IF(AND($A113&gt;=Drivers!$I$11,$A113&lt;Drivers!$I$11+Drivers!$J$11),Drivers!$K$11,1)*IF(AND($A113&gt;=Drivers!$L$11,$A113&lt;Drivers!$L$11+Drivers!$M$11),Drivers!$N$11,1)))</x:f>
        <x:v>1.909295165926479</x:v>
      </x:c>
      <x:c r="O113" t="n">
        <x:f>MIN(ReadMe!$C$8,MAX(0,INT(C113/ReadMe!$C$9)))</x:f>
        <x:v>0</x:v>
      </x:c>
      <x:c r="P113" t="n">
        <x:f>MIN(ReadMe!$C$8,MAX(0,INT(D113/ReadMe!$C$9)))</x:f>
        <x:v>0</x:v>
      </x:c>
      <x:c r="Q113" t="n">
        <x:f>MIN(ReadMe!$C$8,MAX(0,INT(E113/ReadMe!$C$9)))</x:f>
        <x:v>0</x:v>
      </x:c>
      <x:c r="R113" t="n">
        <x:f>MIN(ReadMe!$C$8,MAX(0,INT(F113/ReadMe!$C$9)))</x:f>
        <x:v>0</x:v>
      </x:c>
      <x:c r="S113" t="n">
        <x:f>MIN(ReadMe!$C$8,MAX(0,INT(G113/ReadMe!$C$9)))</x:f>
        <x:v>0</x:v>
      </x:c>
      <x:c r="T113" t="n">
        <x:f>MIN(ReadMe!$C$8,MAX(0,INT(H113/ReadMe!$C$9)))</x:f>
        <x:v>0</x:v>
      </x:c>
    </x:row>
    <x:row r="114">
      <x:c r="A114" t="n">
        <x:v>108</x:v>
      </x:c>
      <x:c r="B114" s="97" t="n">
        <x:f>A114*ReadMe!$C$12</x:f>
        <x:v>27</x:v>
      </x:c>
      <x:c r="C114" s="97" t="n">
        <x:f>MIN(ReadMe!$C$10,C113+I114)</x:f>
        <x:v>252.92753774759228</x:v>
      </x:c>
      <x:c r="D114" s="97" t="n">
        <x:f>MIN(ReadMe!$C$10,D113+J114)</x:f>
        <x:v>239.4606340772055</x:v>
      </x:c>
      <x:c r="E114" s="97" t="n">
        <x:f>MIN(ReadMe!$C$10,E113+K114)</x:f>
        <x:v>205.29513043839157</x:v>
      </x:c>
      <x:c r="F114" s="97" t="n">
        <x:f>MIN(ReadMe!$C$10,F113+L114)</x:f>
        <x:v>218.08065218197794</x:v>
      </x:c>
      <x:c r="G114" s="97" t="n">
        <x:f>MIN(ReadMe!$C$10,G113+M114)</x:f>
        <x:v>197.2186216572515</x:v>
      </x:c>
      <x:c r="H114" s="97" t="n">
        <x:f>MIN(ReadMe!$C$10,H113+N114)</x:f>
        <x:v>207.40579501101035</x:v>
      </x:c>
      <x:c r="I114" s="97" t="n">
        <x:f>IF(OR($A114&lt;=Drivers!$H$6,C113&gt;=ReadMe!$C$10),0,MAX(ReadMe!$C$15,(Drivers!$E$6+Drivers!$F$6*SIN($A114*ReadMe!$C$14+Drivers!$G$6))*INDEX(TrackData!$G$6:$G$315,MOD(INT(C113),ReadMe!$C$9)+1)*IF(AND($A114&gt;=Drivers!$I$6,$A114&lt;Drivers!$I$6+Drivers!$J$6),Drivers!$K$6,1)*IF(AND($A114&gt;=Drivers!$L$6,$A114&lt;Drivers!$L$6+Drivers!$M$6),Drivers!$N$6,1)))</x:f>
        <x:v>2.7622683652356135</x:v>
      </x:c>
      <x:c r="J114" s="97" t="n">
        <x:f>IF(OR($A114&lt;=Drivers!$H$7,D113&gt;=ReadMe!$C$10),0,MAX(ReadMe!$C$15,(Drivers!$E$7+Drivers!$F$7*SIN($A114*ReadMe!$C$14+Drivers!$G$7))*INDEX(TrackData!$G$6:$G$315,MOD(INT(D113),ReadMe!$C$9)+1)*IF(AND($A114&gt;=Drivers!$I$7,$A114&lt;Drivers!$I$7+Drivers!$J$7),Drivers!$K$7,1)*IF(AND($A114&gt;=Drivers!$L$7,$A114&lt;Drivers!$L$7+Drivers!$M$7),Drivers!$N$7,1)))</x:f>
        <x:v>2.170294507330714</x:v>
      </x:c>
      <x:c r="K114" s="97" t="n">
        <x:f>IF(OR($A114&lt;=Drivers!$H$8,E113&gt;=ReadMe!$C$10),0,MAX(ReadMe!$C$15,(Drivers!$E$8+Drivers!$F$8*SIN($A114*ReadMe!$C$14+Drivers!$G$8))*INDEX(TrackData!$G$6:$G$315,MOD(INT(E113),ReadMe!$C$9)+1)*IF(AND($A114&gt;=Drivers!$I$8,$A114&lt;Drivers!$I$8+Drivers!$J$8),Drivers!$K$8,1)*IF(AND($A114&gt;=Drivers!$L$8,$A114&lt;Drivers!$L$8+Drivers!$M$8),Drivers!$N$8,1)))</x:f>
        <x:v>1.4841942348571668</x:v>
      </x:c>
      <x:c r="L114" s="97" t="n">
        <x:f>IF(OR($A114&lt;=Drivers!$H$9,F113&gt;=ReadMe!$C$10),0,MAX(ReadMe!$C$15,(Drivers!$E$9+Drivers!$F$9*SIN($A114*ReadMe!$C$14+Drivers!$G$9))*INDEX(TrackData!$G$6:$G$315,MOD(INT(F113),ReadMe!$C$9)+1)*IF(AND($A114&gt;=Drivers!$I$9,$A114&lt;Drivers!$I$9+Drivers!$J$9),Drivers!$K$9,1)*IF(AND($A114&gt;=Drivers!$L$9,$A114&lt;Drivers!$L$9+Drivers!$M$9),Drivers!$N$9,1)))</x:f>
        <x:v>2.714368591793021</x:v>
      </x:c>
      <x:c r="M114" s="97" t="n">
        <x:f>IF(OR($A114&lt;=Drivers!$H$10,G113&gt;=ReadMe!$C$10),0,MAX(ReadMe!$C$15,(Drivers!$E$10+Drivers!$F$10*SIN($A114*ReadMe!$C$14+Drivers!$G$10))*INDEX(TrackData!$G$6:$G$315,MOD(INT(G113),ReadMe!$C$9)+1)*IF(AND($A114&gt;=Drivers!$I$10,$A114&lt;Drivers!$I$10+Drivers!$J$10),Drivers!$K$10,1)*IF(AND($A114&gt;=Drivers!$L$10,$A114&lt;Drivers!$L$10+Drivers!$M$10),Drivers!$N$10,1)))</x:f>
        <x:v>1.8858104502074948</x:v>
      </x:c>
      <x:c r="N114" s="97" t="n">
        <x:f>IF(OR($A114&lt;=Drivers!$H$11,H113&gt;=ReadMe!$C$10),0,MAX(ReadMe!$C$15,(Drivers!$E$11+Drivers!$F$11*SIN($A114*ReadMe!$C$14+Drivers!$G$11))*INDEX(TrackData!$G$6:$G$315,MOD(INT(H113),ReadMe!$C$9)+1)*IF(AND($A114&gt;=Drivers!$I$11,$A114&lt;Drivers!$I$11+Drivers!$J$11),Drivers!$K$11,1)*IF(AND($A114&gt;=Drivers!$L$11,$A114&lt;Drivers!$L$11+Drivers!$M$11),Drivers!$N$11,1)))</x:f>
        <x:v>2.882033045916597</x:v>
      </x:c>
      <x:c r="O114" t="n">
        <x:f>MIN(ReadMe!$C$8,MAX(0,INT(C114/ReadMe!$C$9)))</x:f>
        <x:v>0</x:v>
      </x:c>
      <x:c r="P114" t="n">
        <x:f>MIN(ReadMe!$C$8,MAX(0,INT(D114/ReadMe!$C$9)))</x:f>
        <x:v>0</x:v>
      </x:c>
      <x:c r="Q114" t="n">
        <x:f>MIN(ReadMe!$C$8,MAX(0,INT(E114/ReadMe!$C$9)))</x:f>
        <x:v>0</x:v>
      </x:c>
      <x:c r="R114" t="n">
        <x:f>MIN(ReadMe!$C$8,MAX(0,INT(F114/ReadMe!$C$9)))</x:f>
        <x:v>0</x:v>
      </x:c>
      <x:c r="S114" t="n">
        <x:f>MIN(ReadMe!$C$8,MAX(0,INT(G114/ReadMe!$C$9)))</x:f>
        <x:v>0</x:v>
      </x:c>
      <x:c r="T114" t="n">
        <x:f>MIN(ReadMe!$C$8,MAX(0,INT(H114/ReadMe!$C$9)))</x:f>
        <x:v>0</x:v>
      </x:c>
    </x:row>
    <x:row r="115">
      <x:c r="A115" t="n">
        <x:v>109</x:v>
      </x:c>
      <x:c r="B115" s="97" t="n">
        <x:f>A115*ReadMe!$C$12</x:f>
        <x:v>27.25</x:v>
      </x:c>
      <x:c r="C115" s="97" t="n">
        <x:f>MIN(ReadMe!$C$10,C114+I115)</x:f>
        <x:v>255.67237463360837</x:v>
      </x:c>
      <x:c r="D115" s="97" t="n">
        <x:f>MIN(ReadMe!$C$10,D114+J115)</x:f>
        <x:v>241.61505540700972</x:v>
      </x:c>
      <x:c r="E115" s="97" t="n">
        <x:f>MIN(ReadMe!$C$10,E114+K115)</x:f>
        <x:v>207.55849019488485</x:v>
      </x:c>
      <x:c r="F115" s="97" t="n">
        <x:f>MIN(ReadMe!$C$10,F114+L115)</x:f>
        <x:v>220.81556437073266</x:v>
      </x:c>
      <x:c r="G115" s="97" t="n">
        <x:f>MIN(ReadMe!$C$10,G114+M115)</x:f>
        <x:v>199.110316773269</x:v>
      </x:c>
      <x:c r="H115" s="97" t="n">
        <x:f>MIN(ReadMe!$C$10,H114+N115)</x:f>
        <x:v>210.2753232306523</x:v>
      </x:c>
      <x:c r="I115" s="97" t="n">
        <x:f>IF(OR($A115&lt;=Drivers!$H$6,C114&gt;=ReadMe!$C$10),0,MAX(ReadMe!$C$15,(Drivers!$E$6+Drivers!$F$6*SIN($A115*ReadMe!$C$14+Drivers!$G$6))*INDEX(TrackData!$G$6:$G$315,MOD(INT(C114),ReadMe!$C$9)+1)*IF(AND($A115&gt;=Drivers!$I$6,$A115&lt;Drivers!$I$6+Drivers!$J$6),Drivers!$K$6,1)*IF(AND($A115&gt;=Drivers!$L$6,$A115&lt;Drivers!$L$6+Drivers!$M$6),Drivers!$N$6,1)))</x:f>
        <x:v>2.7448368860160945</x:v>
      </x:c>
      <x:c r="J115" s="97" t="n">
        <x:f>IF(OR($A115&lt;=Drivers!$H$7,D114&gt;=ReadMe!$C$10),0,MAX(ReadMe!$C$15,(Drivers!$E$7+Drivers!$F$7*SIN($A115*ReadMe!$C$14+Drivers!$G$7))*INDEX(TrackData!$G$6:$G$315,MOD(INT(D114),ReadMe!$C$9)+1)*IF(AND($A115&gt;=Drivers!$I$7,$A115&lt;Drivers!$I$7+Drivers!$J$7),Drivers!$K$7,1)*IF(AND($A115&gt;=Drivers!$L$7,$A115&lt;Drivers!$L$7+Drivers!$M$7),Drivers!$N$7,1)))</x:f>
        <x:v>2.154421329804216</x:v>
      </x:c>
      <x:c r="K115" s="97" t="n">
        <x:f>IF(OR($A115&lt;=Drivers!$H$8,E114&gt;=ReadMe!$C$10),0,MAX(ReadMe!$C$15,(Drivers!$E$8+Drivers!$F$8*SIN($A115*ReadMe!$C$14+Drivers!$G$8))*INDEX(TrackData!$G$6:$G$315,MOD(INT(E114),ReadMe!$C$9)+1)*IF(AND($A115&gt;=Drivers!$I$8,$A115&lt;Drivers!$I$8+Drivers!$J$8),Drivers!$K$8,1)*IF(AND($A115&gt;=Drivers!$L$8,$A115&lt;Drivers!$L$8+Drivers!$M$8),Drivers!$N$8,1)))</x:f>
        <x:v>2.2633597564932892</x:v>
      </x:c>
      <x:c r="L115" s="97" t="n">
        <x:f>IF(OR($A115&lt;=Drivers!$H$9,F114&gt;=ReadMe!$C$10),0,MAX(ReadMe!$C$15,(Drivers!$E$9+Drivers!$F$9*SIN($A115*ReadMe!$C$14+Drivers!$G$9))*INDEX(TrackData!$G$6:$G$315,MOD(INT(F114),ReadMe!$C$9)+1)*IF(AND($A115&gt;=Drivers!$I$9,$A115&lt;Drivers!$I$9+Drivers!$J$9),Drivers!$K$9,1)*IF(AND($A115&gt;=Drivers!$L$9,$A115&lt;Drivers!$L$9+Drivers!$M$9),Drivers!$N$9,1)))</x:f>
        <x:v>2.7349121887547105</x:v>
      </x:c>
      <x:c r="M115" s="97" t="n">
        <x:f>IF(OR($A115&lt;=Drivers!$H$10,G114&gt;=ReadMe!$C$10),0,MAX(ReadMe!$C$15,(Drivers!$E$10+Drivers!$F$10*SIN($A115*ReadMe!$C$14+Drivers!$G$10))*INDEX(TrackData!$G$6:$G$315,MOD(INT(G114),ReadMe!$C$9)+1)*IF(AND($A115&gt;=Drivers!$I$10,$A115&lt;Drivers!$I$10+Drivers!$J$10),Drivers!$K$10,1)*IF(AND($A115&gt;=Drivers!$L$10,$A115&lt;Drivers!$L$10+Drivers!$M$10),Drivers!$N$10,1)))</x:f>
        <x:v>1.8916951160175155</x:v>
      </x:c>
      <x:c r="N115" s="97" t="n">
        <x:f>IF(OR($A115&lt;=Drivers!$H$11,H114&gt;=ReadMe!$C$10),0,MAX(ReadMe!$C$15,(Drivers!$E$11+Drivers!$F$11*SIN($A115*ReadMe!$C$14+Drivers!$G$11))*INDEX(TrackData!$G$6:$G$315,MOD(INT(H114),ReadMe!$C$9)+1)*IF(AND($A115&gt;=Drivers!$I$11,$A115&lt;Drivers!$I$11+Drivers!$J$11),Drivers!$K$11,1)*IF(AND($A115&gt;=Drivers!$L$11,$A115&lt;Drivers!$L$11+Drivers!$M$11),Drivers!$N$11,1)))</x:f>
        <x:v>2.869528219641959</x:v>
      </x:c>
      <x:c r="O115" t="n">
        <x:f>MIN(ReadMe!$C$8,MAX(0,INT(C115/ReadMe!$C$9)))</x:f>
        <x:v>0</x:v>
      </x:c>
      <x:c r="P115" t="n">
        <x:f>MIN(ReadMe!$C$8,MAX(0,INT(D115/ReadMe!$C$9)))</x:f>
        <x:v>0</x:v>
      </x:c>
      <x:c r="Q115" t="n">
        <x:f>MIN(ReadMe!$C$8,MAX(0,INT(E115/ReadMe!$C$9)))</x:f>
        <x:v>0</x:v>
      </x:c>
      <x:c r="R115" t="n">
        <x:f>MIN(ReadMe!$C$8,MAX(0,INT(F115/ReadMe!$C$9)))</x:f>
        <x:v>0</x:v>
      </x:c>
      <x:c r="S115" t="n">
        <x:f>MIN(ReadMe!$C$8,MAX(0,INT(G115/ReadMe!$C$9)))</x:f>
        <x:v>0</x:v>
      </x:c>
      <x:c r="T115" t="n">
        <x:f>MIN(ReadMe!$C$8,MAX(0,INT(H115/ReadMe!$C$9)))</x:f>
        <x:v>0</x:v>
      </x:c>
    </x:row>
    <x:row r="116">
      <x:c r="A116" t="n">
        <x:v>110</x:v>
      </x:c>
      <x:c r="B116" s="97" t="n">
        <x:f>A116*ReadMe!$C$12</x:f>
        <x:v>27.5</x:v>
      </x:c>
      <x:c r="C116" s="97" t="n">
        <x:f>MIN(ReadMe!$C$10,C115+I116)</x:f>
        <x:v>258.39919593453817</x:v>
      </x:c>
      <x:c r="D116" s="97" t="n">
        <x:f>MIN(ReadMe!$C$10,D115+J116)</x:f>
        <x:v>244.85733799432313</x:v>
      </x:c>
      <x:c r="E116" s="97" t="n">
        <x:f>MIN(ReadMe!$C$10,E115+K116)</x:f>
        <x:v>209.83854179634517</x:v>
      </x:c>
      <x:c r="F116" s="97" t="n">
        <x:f>MIN(ReadMe!$C$10,F115+L116)</x:f>
        <x:v>223.57071093396138</x:v>
      </x:c>
      <x:c r="G116" s="97" t="n">
        <x:f>MIN(ReadMe!$C$10,G115+M116)</x:f>
        <x:v>201.00645967961276</x:v>
      </x:c>
      <x:c r="H116" s="97" t="n">
        <x:f>MIN(ReadMe!$C$10,H115+N116)</x:f>
        <x:v>213.13076631165808</x:v>
      </x:c>
      <x:c r="I116" s="97" t="n">
        <x:f>IF(OR($A116&lt;=Drivers!$H$6,C115&gt;=ReadMe!$C$10),0,MAX(ReadMe!$C$15,(Drivers!$E$6+Drivers!$F$6*SIN($A116*ReadMe!$C$14+Drivers!$G$6))*INDEX(TrackData!$G$6:$G$315,MOD(INT(C115),ReadMe!$C$9)+1)*IF(AND($A116&gt;=Drivers!$I$6,$A116&lt;Drivers!$I$6+Drivers!$J$6),Drivers!$K$6,1)*IF(AND($A116&gt;=Drivers!$L$6,$A116&lt;Drivers!$L$6+Drivers!$M$6),Drivers!$N$6,1)))</x:f>
        <x:v>2.726821300929789</x:v>
      </x:c>
      <x:c r="J116" s="97" t="n">
        <x:f>IF(OR($A116&lt;=Drivers!$H$7,D115&gt;=ReadMe!$C$10),0,MAX(ReadMe!$C$15,(Drivers!$E$7+Drivers!$F$7*SIN($A116*ReadMe!$C$14+Drivers!$G$7))*INDEX(TrackData!$G$6:$G$315,MOD(INT(D115),ReadMe!$C$9)+1)*IF(AND($A116&gt;=Drivers!$I$7,$A116&lt;Drivers!$I$7+Drivers!$J$7),Drivers!$K$7,1)*IF(AND($A116&gt;=Drivers!$L$7,$A116&lt;Drivers!$L$7+Drivers!$M$7),Drivers!$N$7,1)))</x:f>
        <x:v>3.242282587313411</x:v>
      </x:c>
      <x:c r="K116" s="97" t="n">
        <x:f>IF(OR($A116&lt;=Drivers!$H$8,E115&gt;=ReadMe!$C$10),0,MAX(ReadMe!$C$15,(Drivers!$E$8+Drivers!$F$8*SIN($A116*ReadMe!$C$14+Drivers!$G$8))*INDEX(TrackData!$G$6:$G$315,MOD(INT(E115),ReadMe!$C$9)+1)*IF(AND($A116&gt;=Drivers!$I$8,$A116&lt;Drivers!$I$8+Drivers!$J$8),Drivers!$K$8,1)*IF(AND($A116&gt;=Drivers!$L$8,$A116&lt;Drivers!$L$8+Drivers!$M$8),Drivers!$N$8,1)))</x:f>
        <x:v>2.2800516014603036</x:v>
      </x:c>
      <x:c r="L116" s="97" t="n">
        <x:f>IF(OR($A116&lt;=Drivers!$H$9,F115&gt;=ReadMe!$C$10),0,MAX(ReadMe!$C$15,(Drivers!$E$9+Drivers!$F$9*SIN($A116*ReadMe!$C$14+Drivers!$G$9))*INDEX(TrackData!$G$6:$G$315,MOD(INT(F115),ReadMe!$C$9)+1)*IF(AND($A116&gt;=Drivers!$I$9,$A116&lt;Drivers!$I$9+Drivers!$J$9),Drivers!$K$9,1)*IF(AND($A116&gt;=Drivers!$L$9,$A116&lt;Drivers!$L$9+Drivers!$M$9),Drivers!$N$9,1)))</x:f>
        <x:v>2.7551465632287093</x:v>
      </x:c>
      <x:c r="M116" s="97" t="n">
        <x:f>IF(OR($A116&lt;=Drivers!$H$10,G115&gt;=ReadMe!$C$10),0,MAX(ReadMe!$C$15,(Drivers!$E$10+Drivers!$F$10*SIN($A116*ReadMe!$C$14+Drivers!$G$10))*INDEX(TrackData!$G$6:$G$315,MOD(INT(G115),ReadMe!$C$9)+1)*IF(AND($A116&gt;=Drivers!$I$10,$A116&lt;Drivers!$I$10+Drivers!$J$10),Drivers!$K$10,1)*IF(AND($A116&gt;=Drivers!$L$10,$A116&lt;Drivers!$L$10+Drivers!$M$10),Drivers!$N$10,1)))</x:f>
        <x:v>1.896142906343768</x:v>
      </x:c>
      <x:c r="N116" s="97" t="n">
        <x:f>IF(OR($A116&lt;=Drivers!$H$11,H115&gt;=ReadMe!$C$10),0,MAX(ReadMe!$C$15,(Drivers!$E$11+Drivers!$F$11*SIN($A116*ReadMe!$C$14+Drivers!$G$11))*INDEX(TrackData!$G$6:$G$315,MOD(INT(H115),ReadMe!$C$9)+1)*IF(AND($A116&gt;=Drivers!$I$11,$A116&lt;Drivers!$I$11+Drivers!$J$11),Drivers!$K$11,1)*IF(AND($A116&gt;=Drivers!$L$11,$A116&lt;Drivers!$L$11+Drivers!$M$11),Drivers!$N$11,1)))</x:f>
        <x:v>2.855443081005777</x:v>
      </x:c>
      <x:c r="O116" t="n">
        <x:f>MIN(ReadMe!$C$8,MAX(0,INT(C116/ReadMe!$C$9)))</x:f>
        <x:v>0</x:v>
      </x:c>
      <x:c r="P116" t="n">
        <x:f>MIN(ReadMe!$C$8,MAX(0,INT(D116/ReadMe!$C$9)))</x:f>
        <x:v>0</x:v>
      </x:c>
      <x:c r="Q116" t="n">
        <x:f>MIN(ReadMe!$C$8,MAX(0,INT(E116/ReadMe!$C$9)))</x:f>
        <x:v>0</x:v>
      </x:c>
      <x:c r="R116" t="n">
        <x:f>MIN(ReadMe!$C$8,MAX(0,INT(F116/ReadMe!$C$9)))</x:f>
        <x:v>0</x:v>
      </x:c>
      <x:c r="S116" t="n">
        <x:f>MIN(ReadMe!$C$8,MAX(0,INT(G116/ReadMe!$C$9)))</x:f>
        <x:v>0</x:v>
      </x:c>
      <x:c r="T116" t="n">
        <x:f>MIN(ReadMe!$C$8,MAX(0,INT(H116/ReadMe!$C$9)))</x:f>
        <x:v>0</x:v>
      </x:c>
    </x:row>
    <x:row r="117">
      <x:c r="A117" t="n">
        <x:v>111</x:v>
      </x:c>
      <x:c r="B117" s="97" t="n">
        <x:f>A117*ReadMe!$C$12</x:f>
        <x:v>27.75</x:v>
      </x:c>
      <x:c r="C117" s="97" t="n">
        <x:f>MIN(ReadMe!$C$10,C116+I117)</x:f>
        <x:v>261.10754158264774</x:v>
      </x:c>
      <x:c r="D117" s="97" t="n">
        <x:f>MIN(ReadMe!$C$10,D116+J117)</x:f>
        <x:v>248.07983795798629</x:v>
      </x:c>
      <x:c r="E117" s="97" t="n">
        <x:f>MIN(ReadMe!$C$10,E116+K117)</x:f>
        <x:v>212.13728155084797</x:v>
      </x:c>
      <x:c r="F117" s="97" t="n">
        <x:f>MIN(ReadMe!$C$10,F116+L117)</x:f>
        <x:v>226.34564333457638</x:v>
      </x:c>
      <x:c r="G117" s="97" t="n">
        <x:f>MIN(ReadMe!$C$10,G116+M117)</x:f>
        <x:v>202.9055828775578</x:v>
      </x:c>
      <x:c r="H117" s="97" t="n">
        <x:f>MIN(ReadMe!$C$10,H116+N117)</x:f>
        <x:v>215.97064091849424</x:v>
      </x:c>
      <x:c r="I117" s="97" t="n">
        <x:f>IF(OR($A117&lt;=Drivers!$H$6,C116&gt;=ReadMe!$C$10),0,MAX(ReadMe!$C$15,(Drivers!$E$6+Drivers!$F$6*SIN($A117*ReadMe!$C$14+Drivers!$G$6))*INDEX(TrackData!$G$6:$G$315,MOD(INT(C116),ReadMe!$C$9)+1)*IF(AND($A117&gt;=Drivers!$I$6,$A117&lt;Drivers!$I$6+Drivers!$J$6),Drivers!$K$6,1)*IF(AND($A117&gt;=Drivers!$L$6,$A117&lt;Drivers!$L$6+Drivers!$M$6),Drivers!$N$6,1)))</x:f>
        <x:v>2.7083456481095958</x:v>
      </x:c>
      <x:c r="J117" s="97" t="n">
        <x:f>IF(OR($A117&lt;=Drivers!$H$7,D116&gt;=ReadMe!$C$10),0,MAX(ReadMe!$C$15,(Drivers!$E$7+Drivers!$F$7*SIN($A117*ReadMe!$C$14+Drivers!$G$7))*INDEX(TrackData!$G$6:$G$315,MOD(INT(D116),ReadMe!$C$9)+1)*IF(AND($A117&gt;=Drivers!$I$7,$A117&lt;Drivers!$I$7+Drivers!$J$7),Drivers!$K$7,1)*IF(AND($A117&gt;=Drivers!$L$7,$A117&lt;Drivers!$L$7+Drivers!$M$7),Drivers!$N$7,1)))</x:f>
        <x:v>3.2224999636631657</x:v>
      </x:c>
      <x:c r="K117" s="97" t="n">
        <x:f>IF(OR($A117&lt;=Drivers!$H$8,E116&gt;=ReadMe!$C$10),0,MAX(ReadMe!$C$15,(Drivers!$E$8+Drivers!$F$8*SIN($A117*ReadMe!$C$14+Drivers!$G$8))*INDEX(TrackData!$G$6:$G$315,MOD(INT(E116),ReadMe!$C$9)+1)*IF(AND($A117&gt;=Drivers!$I$8,$A117&lt;Drivers!$I$8+Drivers!$J$8),Drivers!$K$8,1)*IF(AND($A117&gt;=Drivers!$L$8,$A117&lt;Drivers!$L$8+Drivers!$M$8),Drivers!$N$8,1)))</x:f>
        <x:v>2.2987397545028</x:v>
      </x:c>
      <x:c r="L117" s="97" t="n">
        <x:f>IF(OR($A117&lt;=Drivers!$H$9,F116&gt;=ReadMe!$C$10),0,MAX(ReadMe!$C$15,(Drivers!$E$9+Drivers!$F$9*SIN($A117*ReadMe!$C$14+Drivers!$G$9))*INDEX(TrackData!$G$6:$G$315,MOD(INT(F116),ReadMe!$C$9)+1)*IF(AND($A117&gt;=Drivers!$I$9,$A117&lt;Drivers!$I$9+Drivers!$J$9),Drivers!$K$9,1)*IF(AND($A117&gt;=Drivers!$L$9,$A117&lt;Drivers!$L$9+Drivers!$M$9),Drivers!$N$9,1)))</x:f>
        <x:v>2.7749324006150107</x:v>
      </x:c>
      <x:c r="M117" s="97" t="n">
        <x:f>IF(OR($A117&lt;=Drivers!$H$10,G116&gt;=ReadMe!$C$10),0,MAX(ReadMe!$C$15,(Drivers!$E$10+Drivers!$F$10*SIN($A117*ReadMe!$C$14+Drivers!$G$10))*INDEX(TrackData!$G$6:$G$315,MOD(INT(G116),ReadMe!$C$9)+1)*IF(AND($A117&gt;=Drivers!$I$10,$A117&lt;Drivers!$I$10+Drivers!$J$10),Drivers!$K$10,1)*IF(AND($A117&gt;=Drivers!$L$10,$A117&lt;Drivers!$L$10+Drivers!$M$10),Drivers!$N$10,1)))</x:f>
        <x:v>1.8991231979450451</x:v>
      </x:c>
      <x:c r="N117" s="97" t="n">
        <x:f>IF(OR($A117&lt;=Drivers!$H$11,H116&gt;=ReadMe!$C$10),0,MAX(ReadMe!$C$15,(Drivers!$E$11+Drivers!$F$11*SIN($A117*ReadMe!$C$14+Drivers!$G$11))*INDEX(TrackData!$G$6:$G$315,MOD(INT(H116),ReadMe!$C$9)+1)*IF(AND($A117&gt;=Drivers!$I$11,$A117&lt;Drivers!$I$11+Drivers!$J$11),Drivers!$K$11,1)*IF(AND($A117&gt;=Drivers!$L$11,$A117&lt;Drivers!$L$11+Drivers!$M$11),Drivers!$N$11,1)))</x:f>
        <x:v>2.8398746068361533</x:v>
      </x:c>
      <x:c r="O117" t="n">
        <x:f>MIN(ReadMe!$C$8,MAX(0,INT(C117/ReadMe!$C$9)))</x:f>
        <x:v>0</x:v>
      </x:c>
      <x:c r="P117" t="n">
        <x:f>MIN(ReadMe!$C$8,MAX(0,INT(D117/ReadMe!$C$9)))</x:f>
        <x:v>0</x:v>
      </x:c>
      <x:c r="Q117" t="n">
        <x:f>MIN(ReadMe!$C$8,MAX(0,INT(E117/ReadMe!$C$9)))</x:f>
        <x:v>0</x:v>
      </x:c>
      <x:c r="R117" t="n">
        <x:f>MIN(ReadMe!$C$8,MAX(0,INT(F117/ReadMe!$C$9)))</x:f>
        <x:v>0</x:v>
      </x:c>
      <x:c r="S117" t="n">
        <x:f>MIN(ReadMe!$C$8,MAX(0,INT(G117/ReadMe!$C$9)))</x:f>
        <x:v>0</x:v>
      </x:c>
      <x:c r="T117" t="n">
        <x:f>MIN(ReadMe!$C$8,MAX(0,INT(H117/ReadMe!$C$9)))</x:f>
        <x:v>0</x:v>
      </x:c>
    </x:row>
    <x:row r="118">
      <x:c r="A118" t="n">
        <x:v>112</x:v>
      </x:c>
      <x:c r="B118" s="97" t="n">
        <x:f>A118*ReadMe!$C$12</x:f>
        <x:v>28</x:v>
      </x:c>
      <x:c r="C118" s="97" t="n">
        <x:f>MIN(ReadMe!$C$10,C117+I118)</x:f>
        <x:v>263.7970787159237</x:v>
      </x:c>
      <x:c r="D118" s="97" t="n">
        <x:f>MIN(ReadMe!$C$10,D117+J118)</x:f>
        <x:v>251.28490103343793</x:v>
      </x:c>
      <x:c r="E118" s="97" t="n">
        <x:f>MIN(ReadMe!$C$10,E117+K118)</x:f>
        <x:v>214.4565770976745</x:v>
      </x:c>
      <x:c r="F118" s="97" t="n">
        <x:f>MIN(ReadMe!$C$10,F117+L118)</x:f>
        <x:v>229.1397768090885</x:v>
      </x:c>
      <x:c r="G118" s="97" t="n">
        <x:f>MIN(ReadMe!$C$10,G117+M118)</x:f>
        <x:v>204.80619834893423</x:v>
      </x:c>
      <x:c r="H118" s="97" t="n">
        <x:f>MIN(ReadMe!$C$10,H117+N118)</x:f>
        <x:v>218.79357090528887</x:v>
      </x:c>
      <x:c r="I118" s="97" t="n">
        <x:f>IF(OR($A118&lt;=Drivers!$H$6,C117&gt;=ReadMe!$C$10),0,MAX(ReadMe!$C$15,(Drivers!$E$6+Drivers!$F$6*SIN($A118*ReadMe!$C$14+Drivers!$G$6))*INDEX(TrackData!$G$6:$G$315,MOD(INT(C117),ReadMe!$C$9)+1)*IF(AND($A118&gt;=Drivers!$I$6,$A118&lt;Drivers!$I$6+Drivers!$J$6),Drivers!$K$6,1)*IF(AND($A118&gt;=Drivers!$L$6,$A118&lt;Drivers!$L$6+Drivers!$M$6),Drivers!$N$6,1)))</x:f>
        <x:v>2.689537133275949</x:v>
      </x:c>
      <x:c r="J118" s="97" t="n">
        <x:f>IF(OR($A118&lt;=Drivers!$H$7,D117&gt;=ReadMe!$C$10),0,MAX(ReadMe!$C$15,(Drivers!$E$7+Drivers!$F$7*SIN($A118*ReadMe!$C$14+Drivers!$G$7))*INDEX(TrackData!$G$6:$G$315,MOD(INT(D117),ReadMe!$C$9)+1)*IF(AND($A118&gt;=Drivers!$I$7,$A118&lt;Drivers!$I$7+Drivers!$J$7),Drivers!$K$7,1)*IF(AND($A118&gt;=Drivers!$L$7,$A118&lt;Drivers!$L$7+Drivers!$M$7),Drivers!$N$7,1)))</x:f>
        <x:v>3.205063075451646</x:v>
      </x:c>
      <x:c r="K118" s="97" t="n">
        <x:f>IF(OR($A118&lt;=Drivers!$H$8,E117&gt;=ReadMe!$C$10),0,MAX(ReadMe!$C$15,(Drivers!$E$8+Drivers!$F$8*SIN($A118*ReadMe!$C$14+Drivers!$G$8))*INDEX(TrackData!$G$6:$G$315,MOD(INT(E117),ReadMe!$C$9)+1)*IF(AND($A118&gt;=Drivers!$I$8,$A118&lt;Drivers!$I$8+Drivers!$J$8),Drivers!$K$8,1)*IF(AND($A118&gt;=Drivers!$L$8,$A118&lt;Drivers!$L$8+Drivers!$M$8),Drivers!$N$8,1)))</x:f>
        <x:v>2.319295546826529</x:v>
      </x:c>
      <x:c r="L118" s="97" t="n">
        <x:f>IF(OR($A118&lt;=Drivers!$H$9,F117&gt;=ReadMe!$C$10),0,MAX(ReadMe!$C$15,(Drivers!$E$9+Drivers!$F$9*SIN($A118*ReadMe!$C$14+Drivers!$G$9))*INDEX(TrackData!$G$6:$G$315,MOD(INT(F117),ReadMe!$C$9)+1)*IF(AND($A118&gt;=Drivers!$I$9,$A118&lt;Drivers!$I$9+Drivers!$J$9),Drivers!$K$9,1)*IF(AND($A118&gt;=Drivers!$L$9,$A118&lt;Drivers!$L$9+Drivers!$M$9),Drivers!$N$9,1)))</x:f>
        <x:v>2.7941334745121136</x:v>
      </x:c>
      <x:c r="M118" s="97" t="n">
        <x:f>IF(OR($A118&lt;=Drivers!$H$10,G117&gt;=ReadMe!$C$10),0,MAX(ReadMe!$C$15,(Drivers!$E$10+Drivers!$F$10*SIN($A118*ReadMe!$C$14+Drivers!$G$10))*INDEX(TrackData!$G$6:$G$315,MOD(INT(G117),ReadMe!$C$9)+1)*IF(AND($A118&gt;=Drivers!$I$10,$A118&lt;Drivers!$I$10+Drivers!$J$10),Drivers!$K$10,1)*IF(AND($A118&gt;=Drivers!$L$10,$A118&lt;Drivers!$L$10+Drivers!$M$10),Drivers!$N$10,1)))</x:f>
        <x:v>1.9006154713764358</x:v>
      </x:c>
      <x:c r="N118" s="97" t="n">
        <x:f>IF(OR($A118&lt;=Drivers!$H$11,H117&gt;=ReadMe!$C$10),0,MAX(ReadMe!$C$15,(Drivers!$E$11+Drivers!$F$11*SIN($A118*ReadMe!$C$14+Drivers!$G$11))*INDEX(TrackData!$G$6:$G$315,MOD(INT(H117),ReadMe!$C$9)+1)*IF(AND($A118&gt;=Drivers!$I$11,$A118&lt;Drivers!$I$11+Drivers!$J$11),Drivers!$K$11,1)*IF(AND($A118&gt;=Drivers!$L$11,$A118&lt;Drivers!$L$11+Drivers!$M$11),Drivers!$N$11,1)))</x:f>
        <x:v>2.822929986794642</x:v>
      </x:c>
      <x:c r="O118" t="n">
        <x:f>MIN(ReadMe!$C$8,MAX(0,INT(C118/ReadMe!$C$9)))</x:f>
        <x:v>0</x:v>
      </x:c>
      <x:c r="P118" t="n">
        <x:f>MIN(ReadMe!$C$8,MAX(0,INT(D118/ReadMe!$C$9)))</x:f>
        <x:v>0</x:v>
      </x:c>
      <x:c r="Q118" t="n">
        <x:f>MIN(ReadMe!$C$8,MAX(0,INT(E118/ReadMe!$C$9)))</x:f>
        <x:v>0</x:v>
      </x:c>
      <x:c r="R118" t="n">
        <x:f>MIN(ReadMe!$C$8,MAX(0,INT(F118/ReadMe!$C$9)))</x:f>
        <x:v>0</x:v>
      </x:c>
      <x:c r="S118" t="n">
        <x:f>MIN(ReadMe!$C$8,MAX(0,INT(G118/ReadMe!$C$9)))</x:f>
        <x:v>0</x:v>
      </x:c>
      <x:c r="T118" t="n">
        <x:f>MIN(ReadMe!$C$8,MAX(0,INT(H118/ReadMe!$C$9)))</x:f>
        <x:v>0</x:v>
      </x:c>
    </x:row>
    <x:row r="119">
      <x:c r="A119" t="n">
        <x:v>113</x:v>
      </x:c>
      <x:c r="B119" s="97" t="n">
        <x:f>A119*ReadMe!$C$12</x:f>
        <x:v>28.25</x:v>
      </x:c>
      <x:c r="C119" s="97" t="n">
        <x:f>MIN(ReadMe!$C$10,C118+I119)</x:f>
        <x:v>266.46760396984325</x:v>
      </x:c>
      <x:c r="D119" s="97" t="n">
        <x:f>MIN(ReadMe!$C$10,D118+J119)</x:f>
        <x:v>254.47499300989506</x:v>
      </x:c>
      <x:c r="E119" s="97" t="n">
        <x:f>MIN(ReadMe!$C$10,E118+K119)</x:f>
        <x:v>216.7981545485293</x:v>
      </x:c>
      <x:c r="F119" s="97" t="n">
        <x:f>MIN(ReadMe!$C$10,F118+L119)</x:f>
        <x:v>231.95239439373054</x:v>
      </x:c>
      <x:c r="G119" s="97" t="n">
        <x:f>MIN(ReadMe!$C$10,G118+M119)</x:f>
        <x:v>207.68590964024733</x:v>
      </x:c>
      <x:c r="H119" s="97" t="n">
        <x:f>MIN(ReadMe!$C$10,H118+N119)</x:f>
        <x:v>221.59829679065936</x:v>
      </x:c>
      <x:c r="I119" s="97" t="n">
        <x:f>IF(OR($A119&lt;=Drivers!$H$6,C118&gt;=ReadMe!$C$10),0,MAX(ReadMe!$C$15,(Drivers!$E$6+Drivers!$F$6*SIN($A119*ReadMe!$C$14+Drivers!$G$6))*INDEX(TrackData!$G$6:$G$315,MOD(INT(C118),ReadMe!$C$9)+1)*IF(AND($A119&gt;=Drivers!$I$6,$A119&lt;Drivers!$I$6+Drivers!$J$6),Drivers!$K$6,1)*IF(AND($A119&gt;=Drivers!$L$6,$A119&lt;Drivers!$L$6+Drivers!$M$6),Drivers!$N$6,1)))</x:f>
        <x:v>2.6705252539195725</x:v>
      </x:c>
      <x:c r="J119" s="97" t="n">
        <x:f>IF(OR($A119&lt;=Drivers!$H$7,D118&gt;=ReadMe!$C$10),0,MAX(ReadMe!$C$15,(Drivers!$E$7+Drivers!$F$7*SIN($A119*ReadMe!$C$14+Drivers!$G$7))*INDEX(TrackData!$G$6:$G$315,MOD(INT(D118),ReadMe!$C$9)+1)*IF(AND($A119&gt;=Drivers!$I$7,$A119&lt;Drivers!$I$7+Drivers!$J$7),Drivers!$K$7,1)*IF(AND($A119&gt;=Drivers!$L$7,$A119&lt;Drivers!$L$7+Drivers!$M$7),Drivers!$N$7,1)))</x:f>
        <x:v>3.19009197645712</x:v>
      </x:c>
      <x:c r="K119" s="97" t="n">
        <x:f>IF(OR($A119&lt;=Drivers!$H$8,E118&gt;=ReadMe!$C$10),0,MAX(ReadMe!$C$15,(Drivers!$E$8+Drivers!$F$8*SIN($A119*ReadMe!$C$14+Drivers!$G$8))*INDEX(TrackData!$G$6:$G$315,MOD(INT(E118),ReadMe!$C$9)+1)*IF(AND($A119&gt;=Drivers!$I$8,$A119&lt;Drivers!$I$8+Drivers!$J$8),Drivers!$K$8,1)*IF(AND($A119&gt;=Drivers!$L$8,$A119&lt;Drivers!$L$8+Drivers!$M$8),Drivers!$N$8,1)))</x:f>
        <x:v>2.3415774508547886</x:v>
      </x:c>
      <x:c r="L119" s="97" t="n">
        <x:f>IF(OR($A119&lt;=Drivers!$H$9,F118&gt;=ReadMe!$C$10),0,MAX(ReadMe!$C$15,(Drivers!$E$9+Drivers!$F$9*SIN($A119*ReadMe!$C$14+Drivers!$G$9))*INDEX(TrackData!$G$6:$G$315,MOD(INT(F118),ReadMe!$C$9)+1)*IF(AND($A119&gt;=Drivers!$I$9,$A119&lt;Drivers!$I$9+Drivers!$J$9),Drivers!$K$9,1)*IF(AND($A119&gt;=Drivers!$L$9,$A119&lt;Drivers!$L$9+Drivers!$M$9),Drivers!$N$9,1)))</x:f>
        <x:v>2.812617584642064</x:v>
      </x:c>
      <x:c r="M119" s="97" t="n">
        <x:f>IF(OR($A119&lt;=Drivers!$H$10,G118&gt;=ReadMe!$C$10),0,MAX(ReadMe!$C$15,(Drivers!$E$10+Drivers!$F$10*SIN($A119*ReadMe!$C$14+Drivers!$G$10))*INDEX(TrackData!$G$6:$G$315,MOD(INT(G118),ReadMe!$C$9)+1)*IF(AND($A119&gt;=Drivers!$I$10,$A119&lt;Drivers!$I$10+Drivers!$J$10),Drivers!$K$10,1)*IF(AND($A119&gt;=Drivers!$L$10,$A119&lt;Drivers!$L$10+Drivers!$M$10),Drivers!$N$10,1)))</x:f>
        <x:v>2.879711291313103</x:v>
      </x:c>
      <x:c r="N119" s="97" t="n">
        <x:f>IF(OR($A119&lt;=Drivers!$H$11,H118&gt;=ReadMe!$C$10),0,MAX(ReadMe!$C$15,(Drivers!$E$11+Drivers!$F$11*SIN($A119*ReadMe!$C$14+Drivers!$G$11))*INDEX(TrackData!$G$6:$G$315,MOD(INT(H118),ReadMe!$C$9)+1)*IF(AND($A119&gt;=Drivers!$I$11,$A119&lt;Drivers!$I$11+Drivers!$J$11),Drivers!$K$11,1)*IF(AND($A119&gt;=Drivers!$L$11,$A119&lt;Drivers!$L$11+Drivers!$M$11),Drivers!$N$11,1)))</x:f>
        <x:v>2.8047258853704946</x:v>
      </x:c>
      <x:c r="O119" t="n">
        <x:f>MIN(ReadMe!$C$8,MAX(0,INT(C119/ReadMe!$C$9)))</x:f>
        <x:v>0</x:v>
      </x:c>
      <x:c r="P119" t="n">
        <x:f>MIN(ReadMe!$C$8,MAX(0,INT(D119/ReadMe!$C$9)))</x:f>
        <x:v>0</x:v>
      </x:c>
      <x:c r="Q119" t="n">
        <x:f>MIN(ReadMe!$C$8,MAX(0,INT(E119/ReadMe!$C$9)))</x:f>
        <x:v>0</x:v>
      </x:c>
      <x:c r="R119" t="n">
        <x:f>MIN(ReadMe!$C$8,MAX(0,INT(F119/ReadMe!$C$9)))</x:f>
        <x:v>0</x:v>
      </x:c>
      <x:c r="S119" t="n">
        <x:f>MIN(ReadMe!$C$8,MAX(0,INT(G119/ReadMe!$C$9)))</x:f>
        <x:v>0</x:v>
      </x:c>
      <x:c r="T119" t="n">
        <x:f>MIN(ReadMe!$C$8,MAX(0,INT(H119/ReadMe!$C$9)))</x:f>
        <x:v>0</x:v>
      </x:c>
    </x:row>
    <x:row r="120">
      <x:c r="A120" t="n">
        <x:v>114</x:v>
      </x:c>
      <x:c r="B120" s="97" t="n">
        <x:f>A120*ReadMe!$C$12</x:f>
        <x:v>28.5</x:v>
      </x:c>
      <x:c r="C120" s="97" t="n">
        <x:f>MIN(ReadMe!$C$10,C119+I120)</x:f>
        <x:v>269.11904487754856</x:v>
      </x:c>
      <x:c r="D120" s="97" t="n">
        <x:f>MIN(ReadMe!$C$10,D119+J120)</x:f>
        <x:v>256.81152958591383</x:v>
      </x:c>
      <x:c r="E120" s="97" t="n">
        <x:f>MIN(ReadMe!$C$10,E119+K120)</x:f>
        <x:v>219.1635866031816</x:v>
      </x:c>
      <x:c r="F120" s="97" t="n">
        <x:f>MIN(ReadMe!$C$10,F119+L120)</x:f>
        <x:v>233.82036432198714</x:v>
      </x:c>
      <x:c r="G120" s="97" t="n">
        <x:f>MIN(ReadMe!$C$10,G119+M120)</x:f>
        <x:v>210.5633417342739</x:v>
      </x:c>
      <x:c r="H120" s="97" t="n">
        <x:f>MIN(ReadMe!$C$10,H119+N120)</x:f>
        <x:v>224.38368442929965</x:v>
      </x:c>
      <x:c r="I120" s="97" t="n">
        <x:f>IF(OR($A120&lt;=Drivers!$H$6,C119&gt;=ReadMe!$C$10),0,MAX(ReadMe!$C$15,(Drivers!$E$6+Drivers!$F$6*SIN($A120*ReadMe!$C$14+Drivers!$G$6))*INDEX(TrackData!$G$6:$G$315,MOD(INT(C119),ReadMe!$C$9)+1)*IF(AND($A120&gt;=Drivers!$I$6,$A120&lt;Drivers!$I$6+Drivers!$J$6),Drivers!$K$6,1)*IF(AND($A120&gt;=Drivers!$L$6,$A120&lt;Drivers!$L$6+Drivers!$M$6),Drivers!$N$6,1)))</x:f>
        <x:v>2.6514409077052936</x:v>
      </x:c>
      <x:c r="J120" s="97" t="n">
        <x:f>IF(OR($A120&lt;=Drivers!$H$7,D119&gt;=ReadMe!$C$10),0,MAX(ReadMe!$C$15,(Drivers!$E$7+Drivers!$F$7*SIN($A120*ReadMe!$C$14+Drivers!$G$7))*INDEX(TrackData!$G$6:$G$315,MOD(INT(D119),ReadMe!$C$9)+1)*IF(AND($A120&gt;=Drivers!$I$7,$A120&lt;Drivers!$I$7+Drivers!$J$7),Drivers!$K$7,1)*IF(AND($A120&gt;=Drivers!$L$7,$A120&lt;Drivers!$L$7+Drivers!$M$7),Drivers!$N$7,1)))</x:f>
        <x:v>2.3365365760187906</x:v>
      </x:c>
      <x:c r="K120" s="97" t="n">
        <x:f>IF(OR($A120&lt;=Drivers!$H$8,E119&gt;=ReadMe!$C$10),0,MAX(ReadMe!$C$15,(Drivers!$E$8+Drivers!$F$8*SIN($A120*ReadMe!$C$14+Drivers!$G$8))*INDEX(TrackData!$G$6:$G$315,MOD(INT(E119),ReadMe!$C$9)+1)*IF(AND($A120&gt;=Drivers!$I$8,$A120&lt;Drivers!$I$8+Drivers!$J$8),Drivers!$K$8,1)*IF(AND($A120&gt;=Drivers!$L$8,$A120&lt;Drivers!$L$8+Drivers!$M$8),Drivers!$N$8,1)))</x:f>
        <x:v>2.365432054652308</x:v>
      </x:c>
      <x:c r="L120" s="97" t="n">
        <x:f>IF(OR($A120&lt;=Drivers!$H$9,F119&gt;=ReadMe!$C$10),0,MAX(ReadMe!$C$15,(Drivers!$E$9+Drivers!$F$9*SIN($A120*ReadMe!$C$14+Drivers!$G$9))*INDEX(TrackData!$G$6:$G$315,MOD(INT(F119),ReadMe!$C$9)+1)*IF(AND($A120&gt;=Drivers!$I$9,$A120&lt;Drivers!$I$9+Drivers!$J$9),Drivers!$K$9,1)*IF(AND($A120&gt;=Drivers!$L$9,$A120&lt;Drivers!$L$9+Drivers!$M$9),Drivers!$N$9,1)))</x:f>
        <x:v>1.8679699282566056</x:v>
      </x:c>
      <x:c r="M120" s="97" t="n">
        <x:f>IF(OR($A120&lt;=Drivers!$H$10,G119&gt;=ReadMe!$C$10),0,MAX(ReadMe!$C$15,(Drivers!$E$10+Drivers!$F$10*SIN($A120*ReadMe!$C$14+Drivers!$G$10))*INDEX(TrackData!$G$6:$G$315,MOD(INT(G119),ReadMe!$C$9)+1)*IF(AND($A120&gt;=Drivers!$I$10,$A120&lt;Drivers!$I$10+Drivers!$J$10),Drivers!$K$10,1)*IF(AND($A120&gt;=Drivers!$L$10,$A120&lt;Drivers!$L$10+Drivers!$M$10),Drivers!$N$10,1)))</x:f>
        <x:v>2.877432094026561</x:v>
      </x:c>
      <x:c r="N120" s="97" t="n">
        <x:f>IF(OR($A120&lt;=Drivers!$H$11,H119&gt;=ReadMe!$C$10),0,MAX(ReadMe!$C$15,(Drivers!$E$11+Drivers!$F$11*SIN($A120*ReadMe!$C$14+Drivers!$G$11))*INDEX(TrackData!$G$6:$G$315,MOD(INT(H119),ReadMe!$C$9)+1)*IF(AND($A120&gt;=Drivers!$I$11,$A120&lt;Drivers!$I$11+Drivers!$J$11),Drivers!$K$11,1)*IF(AND($A120&gt;=Drivers!$L$11,$A120&lt;Drivers!$L$11+Drivers!$M$11),Drivers!$N$11,1)))</x:f>
        <x:v>2.785387638640279</x:v>
      </x:c>
      <x:c r="O120" t="n">
        <x:f>MIN(ReadMe!$C$8,MAX(0,INT(C120/ReadMe!$C$9)))</x:f>
        <x:v>0</x:v>
      </x:c>
      <x:c r="P120" t="n">
        <x:f>MIN(ReadMe!$C$8,MAX(0,INT(D120/ReadMe!$C$9)))</x:f>
        <x:v>0</x:v>
      </x:c>
      <x:c r="Q120" t="n">
        <x:f>MIN(ReadMe!$C$8,MAX(0,INT(E120/ReadMe!$C$9)))</x:f>
        <x:v>0</x:v>
      </x:c>
      <x:c r="R120" t="n">
        <x:f>MIN(ReadMe!$C$8,MAX(0,INT(F120/ReadMe!$C$9)))</x:f>
        <x:v>0</x:v>
      </x:c>
      <x:c r="S120" t="n">
        <x:f>MIN(ReadMe!$C$8,MAX(0,INT(G120/ReadMe!$C$9)))</x:f>
        <x:v>0</x:v>
      </x:c>
      <x:c r="T120" t="n">
        <x:f>MIN(ReadMe!$C$8,MAX(0,INT(H120/ReadMe!$C$9)))</x:f>
        <x:v>0</x:v>
      </x:c>
    </x:row>
    <x:row r="121">
      <x:c r="A121" t="n">
        <x:v>115</x:v>
      </x:c>
      <x:c r="B121" s="97" t="n">
        <x:f>A121*ReadMe!$C$12</x:f>
        <x:v>28.75</x:v>
      </x:c>
      <x:c r="C121" s="97" t="n">
        <x:f>MIN(ReadMe!$C$10,C120+I121)</x:f>
        <x:v>271.75146036878414</x:v>
      </x:c>
      <x:c r="D121" s="97" t="n">
        <x:f>MIN(ReadMe!$C$10,D120+J121)</x:f>
        <x:v>259.1408985316364</x:v>
      </x:c>
      <x:c r="E121" s="97" t="n">
        <x:f>MIN(ReadMe!$C$10,E120+K121)</x:f>
        <x:v>221.5542817213551</x:v>
      </x:c>
      <x:c r="F121" s="97" t="n">
        <x:f>MIN(ReadMe!$C$10,F120+L121)</x:f>
        <x:v>235.69933922441788</x:v>
      </x:c>
      <x:c r="G121" s="97" t="n">
        <x:f>MIN(ReadMe!$C$10,G120+M121)</x:f>
        <x:v>213.43624024596897</x:v>
      </x:c>
      <x:c r="H121" s="97" t="n">
        <x:f>MIN(ReadMe!$C$10,H120+N121)</x:f>
        <x:v>227.14873282062285</x:v>
      </x:c>
      <x:c r="I121" s="97" t="n">
        <x:f>IF(OR($A121&lt;=Drivers!$H$6,C120&gt;=ReadMe!$C$10),0,MAX(ReadMe!$C$15,(Drivers!$E$6+Drivers!$F$6*SIN($A121*ReadMe!$C$14+Drivers!$G$6))*INDEX(TrackData!$G$6:$G$315,MOD(INT(C120),ReadMe!$C$9)+1)*IF(AND($A121&gt;=Drivers!$I$6,$A121&lt;Drivers!$I$6+Drivers!$J$6),Drivers!$K$6,1)*IF(AND($A121&gt;=Drivers!$L$6,$A121&lt;Drivers!$L$6+Drivers!$M$6),Drivers!$N$6,1)))</x:f>
        <x:v>2.6324154912355917</x:v>
      </x:c>
      <x:c r="J121" s="97" t="n">
        <x:f>IF(OR($A121&lt;=Drivers!$H$7,D120&gt;=ReadMe!$C$10),0,MAX(ReadMe!$C$15,(Drivers!$E$7+Drivers!$F$7*SIN($A121*ReadMe!$C$14+Drivers!$G$7))*INDEX(TrackData!$G$6:$G$315,MOD(INT(D120),ReadMe!$C$9)+1)*IF(AND($A121&gt;=Drivers!$I$7,$A121&lt;Drivers!$I$7+Drivers!$J$7),Drivers!$K$7,1)*IF(AND($A121&gt;=Drivers!$L$7,$A121&lt;Drivers!$L$7+Drivers!$M$7),Drivers!$N$7,1)))</x:f>
        <x:v>2.329368945722608</x:v>
      </x:c>
      <x:c r="K121" s="97" t="n">
        <x:f>IF(OR($A121&lt;=Drivers!$H$8,E120&gt;=ReadMe!$C$10),0,MAX(ReadMe!$C$15,(Drivers!$E$8+Drivers!$F$8*SIN($A121*ReadMe!$C$14+Drivers!$G$8))*INDEX(TrackData!$G$6:$G$315,MOD(INT(E120),ReadMe!$C$9)+1)*IF(AND($A121&gt;=Drivers!$I$8,$A121&lt;Drivers!$I$8+Drivers!$J$8),Drivers!$K$8,1)*IF(AND($A121&gt;=Drivers!$L$8,$A121&lt;Drivers!$L$8+Drivers!$M$8),Drivers!$N$8,1)))</x:f>
        <x:v>2.390695118173486</x:v>
      </x:c>
      <x:c r="L121" s="97" t="n">
        <x:f>IF(OR($A121&lt;=Drivers!$H$9,F120&gt;=ReadMe!$C$10),0,MAX(ReadMe!$C$15,(Drivers!$E$9+Drivers!$F$9*SIN($A121*ReadMe!$C$14+Drivers!$G$9))*INDEX(TrackData!$G$6:$G$315,MOD(INT(F120),ReadMe!$C$9)+1)*IF(AND($A121&gt;=Drivers!$I$9,$A121&lt;Drivers!$I$9+Drivers!$J$9),Drivers!$K$9,1)*IF(AND($A121&gt;=Drivers!$L$9,$A121&lt;Drivers!$L$9+Drivers!$M$9),Drivers!$N$9,1)))</x:f>
        <x:v>1.8789749024307452</x:v>
      </x:c>
      <x:c r="M121" s="97" t="n">
        <x:f>IF(OR($A121&lt;=Drivers!$H$10,G120&gt;=ReadMe!$C$10),0,MAX(ReadMe!$C$15,(Drivers!$E$10+Drivers!$F$10*SIN($A121*ReadMe!$C$14+Drivers!$G$10))*INDEX(TrackData!$G$6:$G$315,MOD(INT(G120),ReadMe!$C$9)+1)*IF(AND($A121&gt;=Drivers!$I$10,$A121&lt;Drivers!$I$10+Drivers!$J$10),Drivers!$K$10,1)*IF(AND($A121&gt;=Drivers!$L$10,$A121&lt;Drivers!$L$10+Drivers!$M$10),Drivers!$N$10,1)))</x:f>
        <x:v>2.8728985116950625</x:v>
      </x:c>
      <x:c r="N121" s="97" t="n">
        <x:f>IF(OR($A121&lt;=Drivers!$H$11,H120&gt;=ReadMe!$C$10),0,MAX(ReadMe!$C$15,(Drivers!$E$11+Drivers!$F$11*SIN($A121*ReadMe!$C$14+Drivers!$G$11))*INDEX(TrackData!$G$6:$G$315,MOD(INT(H120),ReadMe!$C$9)+1)*IF(AND($A121&gt;=Drivers!$I$11,$A121&lt;Drivers!$I$11+Drivers!$J$11),Drivers!$K$11,1)*IF(AND($A121&gt;=Drivers!$L$11,$A121&lt;Drivers!$L$11+Drivers!$M$11),Drivers!$N$11,1)))</x:f>
        <x:v>2.765048391323218</x:v>
      </x:c>
      <x:c r="O121" t="n">
        <x:f>MIN(ReadMe!$C$8,MAX(0,INT(C121/ReadMe!$C$9)))</x:f>
        <x:v>0</x:v>
      </x:c>
      <x:c r="P121" t="n">
        <x:f>MIN(ReadMe!$C$8,MAX(0,INT(D121/ReadMe!$C$9)))</x:f>
        <x:v>0</x:v>
      </x:c>
      <x:c r="Q121" t="n">
        <x:f>MIN(ReadMe!$C$8,MAX(0,INT(E121/ReadMe!$C$9)))</x:f>
        <x:v>0</x:v>
      </x:c>
      <x:c r="R121" t="n">
        <x:f>MIN(ReadMe!$C$8,MAX(0,INT(F121/ReadMe!$C$9)))</x:f>
        <x:v>0</x:v>
      </x:c>
      <x:c r="S121" t="n">
        <x:f>MIN(ReadMe!$C$8,MAX(0,INT(G121/ReadMe!$C$9)))</x:f>
        <x:v>0</x:v>
      </x:c>
      <x:c r="T121" t="n">
        <x:f>MIN(ReadMe!$C$8,MAX(0,INT(H121/ReadMe!$C$9)))</x:f>
        <x:v>0</x:v>
      </x:c>
    </x:row>
    <x:row r="122">
      <x:c r="A122" t="n">
        <x:v>116</x:v>
      </x:c>
      <x:c r="B122" s="97" t="n">
        <x:f>A122*ReadMe!$C$12</x:f>
        <x:v>29</x:v>
      </x:c>
      <x:c r="C122" s="97" t="n">
        <x:f>MIN(ReadMe!$C$10,C121+I122)</x:f>
        <x:v>274.36504036416306</x:v>
      </x:c>
      <x:c r="D122" s="97" t="n">
        <x:f>MIN(ReadMe!$C$10,D121+J122)</x:f>
        <x:v>261.4651008552545</x:v>
      </x:c>
      <x:c r="E122" s="97" t="n">
        <x:f>MIN(ReadMe!$C$10,E121+K122)</x:f>
        <x:v>223.97147442541777</x:v>
      </x:c>
      <x:c r="F122" s="97" t="n">
        <x:f>MIN(ReadMe!$C$10,F121+L122)</x:f>
        <x:v>237.58860598305012</x:v>
      </x:c>
      <x:c r="G122" s="97" t="n">
        <x:f>MIN(ReadMe!$C$10,G121+M122)</x:f>
        <x:v>216.3023820042107</x:v>
      </x:c>
      <x:c r="H122" s="97" t="n">
        <x:f>MIN(ReadMe!$C$10,H121+N122)</x:f>
        <x:v>229.89258100069654</x:v>
      </x:c>
      <x:c r="I122" s="97" t="n">
        <x:f>IF(OR($A122&lt;=Drivers!$H$6,C121&gt;=ReadMe!$C$10),0,MAX(ReadMe!$C$15,(Drivers!$E$6+Drivers!$F$6*SIN($A122*ReadMe!$C$14+Drivers!$G$6))*INDEX(TrackData!$G$6:$G$315,MOD(INT(C121),ReadMe!$C$9)+1)*IF(AND($A122&gt;=Drivers!$I$6,$A122&lt;Drivers!$I$6+Drivers!$J$6),Drivers!$K$6,1)*IF(AND($A122&gt;=Drivers!$L$6,$A122&lt;Drivers!$L$6+Drivers!$M$6),Drivers!$N$6,1)))</x:f>
        <x:v>2.613579995378944</x:v>
      </x:c>
      <x:c r="J122" s="97" t="n">
        <x:f>IF(OR($A122&lt;=Drivers!$H$7,D121&gt;=ReadMe!$C$10),0,MAX(ReadMe!$C$15,(Drivers!$E$7+Drivers!$F$7*SIN($A122*ReadMe!$C$14+Drivers!$G$7))*INDEX(TrackData!$G$6:$G$315,MOD(INT(D121),ReadMe!$C$9)+1)*IF(AND($A122&gt;=Drivers!$I$7,$A122&lt;Drivers!$I$7+Drivers!$J$7),Drivers!$K$7,1)*IF(AND($A122&gt;=Drivers!$L$7,$A122&lt;Drivers!$L$7+Drivers!$M$7),Drivers!$N$7,1)))</x:f>
        <x:v>2.3242023236180955</x:v>
      </x:c>
      <x:c r="K122" s="97" t="n">
        <x:f>IF(OR($A122&lt;=Drivers!$H$8,E121&gt;=ReadMe!$C$10),0,MAX(ReadMe!$C$15,(Drivers!$E$8+Drivers!$F$8*SIN($A122*ReadMe!$C$14+Drivers!$G$8))*INDEX(TrackData!$G$6:$G$315,MOD(INT(E121),ReadMe!$C$9)+1)*IF(AND($A122&gt;=Drivers!$I$8,$A122&lt;Drivers!$I$8+Drivers!$J$8),Drivers!$K$8,1)*IF(AND($A122&gt;=Drivers!$L$8,$A122&lt;Drivers!$L$8+Drivers!$M$8),Drivers!$N$8,1)))</x:f>
        <x:v>2.417192704062666</x:v>
      </x:c>
      <x:c r="L122" s="97" t="n">
        <x:f>IF(OR($A122&lt;=Drivers!$H$9,F121&gt;=ReadMe!$C$10),0,MAX(ReadMe!$C$15,(Drivers!$E$9+Drivers!$F$9*SIN($A122*ReadMe!$C$14+Drivers!$G$9))*INDEX(TrackData!$G$6:$G$315,MOD(INT(F121),ReadMe!$C$9)+1)*IF(AND($A122&gt;=Drivers!$I$9,$A122&lt;Drivers!$I$9+Drivers!$J$9),Drivers!$K$9,1)*IF(AND($A122&gt;=Drivers!$L$9,$A122&lt;Drivers!$L$9+Drivers!$M$9),Drivers!$N$9,1)))</x:f>
        <x:v>1.889266758632234</x:v>
      </x:c>
      <x:c r="M122" s="97" t="n">
        <x:f>IF(OR($A122&lt;=Drivers!$H$10,G121&gt;=ReadMe!$C$10),0,MAX(ReadMe!$C$15,(Drivers!$E$10+Drivers!$F$10*SIN($A122*ReadMe!$C$14+Drivers!$G$10))*INDEX(TrackData!$G$6:$G$315,MOD(INT(G121),ReadMe!$C$9)+1)*IF(AND($A122&gt;=Drivers!$I$10,$A122&lt;Drivers!$I$10+Drivers!$J$10),Drivers!$K$10,1)*IF(AND($A122&gt;=Drivers!$L$10,$A122&lt;Drivers!$L$10+Drivers!$M$10),Drivers!$N$10,1)))</x:f>
        <x:v>2.8661417582417212</x:v>
      </x:c>
      <x:c r="N122" s="97" t="n">
        <x:f>IF(OR($A122&lt;=Drivers!$H$11,H121&gt;=ReadMe!$C$10),0,MAX(ReadMe!$C$15,(Drivers!$E$11+Drivers!$F$11*SIN($A122*ReadMe!$C$14+Drivers!$G$11))*INDEX(TrackData!$G$6:$G$315,MOD(INT(H121),ReadMe!$C$9)+1)*IF(AND($A122&gt;=Drivers!$I$11,$A122&lt;Drivers!$I$11+Drivers!$J$11),Drivers!$K$11,1)*IF(AND($A122&gt;=Drivers!$L$11,$A122&lt;Drivers!$L$11+Drivers!$M$11),Drivers!$N$11,1)))</x:f>
        <x:v>2.7438481800736723</x:v>
      </x:c>
      <x:c r="O122" t="n">
        <x:f>MIN(ReadMe!$C$8,MAX(0,INT(C122/ReadMe!$C$9)))</x:f>
        <x:v>0</x:v>
      </x:c>
      <x:c r="P122" t="n">
        <x:f>MIN(ReadMe!$C$8,MAX(0,INT(D122/ReadMe!$C$9)))</x:f>
        <x:v>0</x:v>
      </x:c>
      <x:c r="Q122" t="n">
        <x:f>MIN(ReadMe!$C$8,MAX(0,INT(E122/ReadMe!$C$9)))</x:f>
        <x:v>0</x:v>
      </x:c>
      <x:c r="R122" t="n">
        <x:f>MIN(ReadMe!$C$8,MAX(0,INT(F122/ReadMe!$C$9)))</x:f>
        <x:v>0</x:v>
      </x:c>
      <x:c r="S122" t="n">
        <x:f>MIN(ReadMe!$C$8,MAX(0,INT(G122/ReadMe!$C$9)))</x:f>
        <x:v>0</x:v>
      </x:c>
      <x:c r="T122" t="n">
        <x:f>MIN(ReadMe!$C$8,MAX(0,INT(H122/ReadMe!$C$9)))</x:f>
        <x:v>0</x:v>
      </x:c>
    </x:row>
    <x:row r="123">
      <x:c r="A123" t="n">
        <x:v>117</x:v>
      </x:c>
      <x:c r="B123" s="97" t="n">
        <x:f>A123*ReadMe!$C$12</x:f>
        <x:v>29.25</x:v>
      </x:c>
      <x:c r="C123" s="97" t="n">
        <x:f>MIN(ReadMe!$C$10,C122+I123)</x:f>
        <x:v>276.96010446755474</x:v>
      </x:c>
      <x:c r="D123" s="97" t="n">
        <x:f>MIN(ReadMe!$C$10,D122+J123)</x:f>
        <x:v>263.78617313739085</x:v>
      </x:c>
      <x:c r="E123" s="97" t="n">
        <x:f>MIN(ReadMe!$C$10,E122+K123)</x:f>
        <x:v>226.4162168006386</x:v>
      </x:c>
      <x:c r="F123" s="97" t="n">
        <x:f>MIN(ReadMe!$C$10,F122+L123)</x:f>
        <x:v>239.48738062000731</x:v>
      </x:c>
      <x:c r="G123" s="97" t="n">
        <x:f>MIN(ReadMe!$C$10,G122+M123)</x:f>
        <x:v>219.1595903584359</x:v>
      </x:c>
      <x:c r="H123" s="97" t="n">
        <x:f>MIN(ReadMe!$C$10,H122+N123)</x:f>
        <x:v>232.61451397001886</x:v>
      </x:c>
      <x:c r="I123" s="97" t="n">
        <x:f>IF(OR($A123&lt;=Drivers!$H$6,C122&gt;=ReadMe!$C$10),0,MAX(ReadMe!$C$15,(Drivers!$E$6+Drivers!$F$6*SIN($A123*ReadMe!$C$14+Drivers!$G$6))*INDEX(TrackData!$G$6:$G$315,MOD(INT(C122),ReadMe!$C$9)+1)*IF(AND($A123&gt;=Drivers!$I$6,$A123&lt;Drivers!$I$6+Drivers!$J$6),Drivers!$K$6,1)*IF(AND($A123&gt;=Drivers!$L$6,$A123&lt;Drivers!$L$6+Drivers!$M$6),Drivers!$N$6,1)))</x:f>
        <x:v>2.595064103391659</x:v>
      </x:c>
      <x:c r="J123" s="97" t="n">
        <x:f>IF(OR($A123&lt;=Drivers!$H$7,D122&gt;=ReadMe!$C$10),0,MAX(ReadMe!$C$15,(Drivers!$E$7+Drivers!$F$7*SIN($A123*ReadMe!$C$14+Drivers!$G$7))*INDEX(TrackData!$G$6:$G$315,MOD(INT(D122),ReadMe!$C$9)+1)*IF(AND($A123&gt;=Drivers!$I$7,$A123&lt;Drivers!$I$7+Drivers!$J$7),Drivers!$K$7,1)*IF(AND($A123&gt;=Drivers!$L$7,$A123&lt;Drivers!$L$7+Drivers!$M$7),Drivers!$N$7,1)))</x:f>
        <x:v>2.3210722821363565</x:v>
      </x:c>
      <x:c r="K123" s="97" t="n">
        <x:f>IF(OR($A123&lt;=Drivers!$H$8,E122&gt;=ReadMe!$C$10),0,MAX(ReadMe!$C$15,(Drivers!$E$8+Drivers!$F$8*SIN($A123*ReadMe!$C$14+Drivers!$G$8))*INDEX(TrackData!$G$6:$G$315,MOD(INT(E122),ReadMe!$C$9)+1)*IF(AND($A123&gt;=Drivers!$I$8,$A123&lt;Drivers!$I$8+Drivers!$J$8),Drivers!$K$8,1)*IF(AND($A123&gt;=Drivers!$L$8,$A123&lt;Drivers!$L$8+Drivers!$M$8),Drivers!$N$8,1)))</x:f>
        <x:v>2.444742375220841</x:v>
      </x:c>
      <x:c r="L123" s="97" t="n">
        <x:f>IF(OR($A123&lt;=Drivers!$H$9,F122&gt;=ReadMe!$C$10),0,MAX(ReadMe!$C$15,(Drivers!$E$9+Drivers!$F$9*SIN($A123*ReadMe!$C$14+Drivers!$G$9))*INDEX(TrackData!$G$6:$G$315,MOD(INT(F122),ReadMe!$C$9)+1)*IF(AND($A123&gt;=Drivers!$I$9,$A123&lt;Drivers!$I$9+Drivers!$J$9),Drivers!$K$9,1)*IF(AND($A123&gt;=Drivers!$L$9,$A123&lt;Drivers!$L$9+Drivers!$M$9),Drivers!$N$9,1)))</x:f>
        <x:v>1.8987746369572076</x:v>
      </x:c>
      <x:c r="M123" s="97" t="n">
        <x:f>IF(OR($A123&lt;=Drivers!$H$10,G122&gt;=ReadMe!$C$10),0,MAX(ReadMe!$C$15,(Drivers!$E$10+Drivers!$F$10*SIN($A123*ReadMe!$C$14+Drivers!$G$10))*INDEX(TrackData!$G$6:$G$315,MOD(INT(G122),ReadMe!$C$9)+1)*IF(AND($A123&gt;=Drivers!$I$10,$A123&lt;Drivers!$I$10+Drivers!$J$10),Drivers!$K$10,1)*IF(AND($A123&gt;=Drivers!$L$10,$A123&lt;Drivers!$L$10+Drivers!$M$10),Drivers!$N$10,1)))</x:f>
        <x:v>2.857208354225199</x:v>
      </x:c>
      <x:c r="N123" s="97" t="n">
        <x:f>IF(OR($A123&lt;=Drivers!$H$11,H122&gt;=ReadMe!$C$10),0,MAX(ReadMe!$C$15,(Drivers!$E$11+Drivers!$F$11*SIN($A123*ReadMe!$C$14+Drivers!$G$11))*INDEX(TrackData!$G$6:$G$315,MOD(INT(H122),ReadMe!$C$9)+1)*IF(AND($A123&gt;=Drivers!$I$11,$A123&lt;Drivers!$I$11+Drivers!$J$11),Drivers!$K$11,1)*IF(AND($A123&gt;=Drivers!$L$11,$A123&lt;Drivers!$L$11+Drivers!$M$11),Drivers!$N$11,1)))</x:f>
        <x:v>2.721932969322321</x:v>
      </x:c>
      <x:c r="O123" t="n">
        <x:f>MIN(ReadMe!$C$8,MAX(0,INT(C123/ReadMe!$C$9)))</x:f>
        <x:v>0</x:v>
      </x:c>
      <x:c r="P123" t="n">
        <x:f>MIN(ReadMe!$C$8,MAX(0,INT(D123/ReadMe!$C$9)))</x:f>
        <x:v>0</x:v>
      </x:c>
      <x:c r="Q123" t="n">
        <x:f>MIN(ReadMe!$C$8,MAX(0,INT(E123/ReadMe!$C$9)))</x:f>
        <x:v>0</x:v>
      </x:c>
      <x:c r="R123" t="n">
        <x:f>MIN(ReadMe!$C$8,MAX(0,INT(F123/ReadMe!$C$9)))</x:f>
        <x:v>0</x:v>
      </x:c>
      <x:c r="S123" t="n">
        <x:f>MIN(ReadMe!$C$8,MAX(0,INT(G123/ReadMe!$C$9)))</x:f>
        <x:v>0</x:v>
      </x:c>
      <x:c r="T123" t="n">
        <x:f>MIN(ReadMe!$C$8,MAX(0,INT(H123/ReadMe!$C$9)))</x:f>
        <x:v>0</x:v>
      </x:c>
    </x:row>
    <x:row r="124">
      <x:c r="A124" t="n">
        <x:v>118</x:v>
      </x:c>
      <x:c r="B124" s="97" t="n">
        <x:f>A124*ReadMe!$C$12</x:f>
        <x:v>29.5</x:v>
      </x:c>
      <x:c r="C124" s="97" t="n">
        <x:f>MIN(ReadMe!$C$10,C123+I124)</x:f>
        <x:v>279.5370997655974</x:v>
      </x:c>
      <x:c r="D124" s="97" t="n">
        <x:f>MIN(ReadMe!$C$10,D123+J124)</x:f>
        <x:v>266.106173509148</x:v>
      </x:c>
      <x:c r="E124" s="97" t="n">
        <x:f>MIN(ReadMe!$C$10,E123+K124)</x:f>
        <x:v>228.88937125153208</x:v>
      </x:c>
      <x:c r="F124" s="97" t="n">
        <x:f>MIN(ReadMe!$C$10,F123+L124)</x:f>
        <x:v>241.3948136952329</x:v>
      </x:c>
      <x:c r="G124" s="97" t="n">
        <x:f>MIN(ReadMe!$C$10,G123+M124)</x:f>
        <x:v>222.00575016497942</x:v>
      </x:c>
      <x:c r="H124" s="97" t="n">
        <x:f>MIN(ReadMe!$C$10,H123+N124)</x:f>
        <x:v>234.39615337657972</x:v>
      </x:c>
      <x:c r="I124" s="97" t="n">
        <x:f>IF(OR($A124&lt;=Drivers!$H$6,C123&gt;=ReadMe!$C$10),0,MAX(ReadMe!$C$15,(Drivers!$E$6+Drivers!$F$6*SIN($A124*ReadMe!$C$14+Drivers!$G$6))*INDEX(TrackData!$G$6:$G$315,MOD(INT(C123),ReadMe!$C$9)+1)*IF(AND($A124&gt;=Drivers!$I$6,$A124&lt;Drivers!$I$6+Drivers!$J$6),Drivers!$K$6,1)*IF(AND($A124&gt;=Drivers!$L$6,$A124&lt;Drivers!$L$6+Drivers!$M$6),Drivers!$N$6,1)))</x:f>
        <x:v>2.576995298042689</x:v>
      </x:c>
      <x:c r="J124" s="97" t="n">
        <x:f>IF(OR($A124&lt;=Drivers!$H$7,D123&gt;=ReadMe!$C$10),0,MAX(ReadMe!$C$15,(Drivers!$E$7+Drivers!$F$7*SIN($A124*ReadMe!$C$14+Drivers!$G$7))*INDEX(TrackData!$G$6:$G$315,MOD(INT(D123),ReadMe!$C$9)+1)*IF(AND($A124&gt;=Drivers!$I$7,$A124&lt;Drivers!$I$7+Drivers!$J$7),Drivers!$K$7,1)*IF(AND($A124&gt;=Drivers!$L$7,$A124&lt;Drivers!$L$7+Drivers!$M$7),Drivers!$N$7,1)))</x:f>
        <x:v>2.3200003717571236</x:v>
      </x:c>
      <x:c r="K124" s="97" t="n">
        <x:f>IF(OR($A124&lt;=Drivers!$H$8,E123&gt;=ReadMe!$C$10),0,MAX(ReadMe!$C$15,(Drivers!$E$8+Drivers!$F$8*SIN($A124*ReadMe!$C$14+Drivers!$G$8))*INDEX(TrackData!$G$6:$G$315,MOD(INT(E123),ReadMe!$C$9)+1)*IF(AND($A124&gt;=Drivers!$I$8,$A124&lt;Drivers!$I$8+Drivers!$J$8),Drivers!$K$8,1)*IF(AND($A124&gt;=Drivers!$L$8,$A124&lt;Drivers!$L$8+Drivers!$M$8),Drivers!$N$8,1)))</x:f>
        <x:v>2.4731544508934795</x:v>
      </x:c>
      <x:c r="L124" s="97" t="n">
        <x:f>IF(OR($A124&lt;=Drivers!$H$9,F123&gt;=ReadMe!$C$10),0,MAX(ReadMe!$C$15,(Drivers!$E$9+Drivers!$F$9*SIN($A124*ReadMe!$C$14+Drivers!$G$9))*INDEX(TrackData!$G$6:$G$315,MOD(INT(F123),ReadMe!$C$9)+1)*IF(AND($A124&gt;=Drivers!$I$9,$A124&lt;Drivers!$I$9+Drivers!$J$9),Drivers!$K$9,1)*IF(AND($A124&gt;=Drivers!$L$9,$A124&lt;Drivers!$L$9+Drivers!$M$9),Drivers!$N$9,1)))</x:f>
        <x:v>1.907433075225578</x:v>
      </x:c>
      <x:c r="M124" s="97" t="n">
        <x:f>IF(OR($A124&lt;=Drivers!$H$10,G123&gt;=ReadMe!$C$10),0,MAX(ReadMe!$C$15,(Drivers!$E$10+Drivers!$F$10*SIN($A124*ReadMe!$C$14+Drivers!$G$10))*INDEX(TrackData!$G$6:$G$315,MOD(INT(G123),ReadMe!$C$9)+1)*IF(AND($A124&gt;=Drivers!$I$10,$A124&lt;Drivers!$I$10+Drivers!$J$10),Drivers!$K$10,1)*IF(AND($A124&gt;=Drivers!$L$10,$A124&lt;Drivers!$L$10+Drivers!$M$10),Drivers!$N$10,1)))</x:f>
        <x:v>2.846159806543514</x:v>
      </x:c>
      <x:c r="N124" s="97" t="n">
        <x:f>IF(OR($A124&lt;=Drivers!$H$11,H123&gt;=ReadMe!$C$10),0,MAX(ReadMe!$C$15,(Drivers!$E$11+Drivers!$F$11*SIN($A124*ReadMe!$C$14+Drivers!$G$11))*INDEX(TrackData!$G$6:$G$315,MOD(INT(H123),ReadMe!$C$9)+1)*IF(AND($A124&gt;=Drivers!$I$11,$A124&lt;Drivers!$I$11+Drivers!$J$11),Drivers!$K$11,1)*IF(AND($A124&gt;=Drivers!$L$11,$A124&lt;Drivers!$L$11+Drivers!$M$11),Drivers!$N$11,1)))</x:f>
        <x:v>1.7816394065608636</x:v>
      </x:c>
      <x:c r="O124" t="n">
        <x:f>MIN(ReadMe!$C$8,MAX(0,INT(C124/ReadMe!$C$9)))</x:f>
        <x:v>0</x:v>
      </x:c>
      <x:c r="P124" t="n">
        <x:f>MIN(ReadMe!$C$8,MAX(0,INT(D124/ReadMe!$C$9)))</x:f>
        <x:v>0</x:v>
      </x:c>
      <x:c r="Q124" t="n">
        <x:f>MIN(ReadMe!$C$8,MAX(0,INT(E124/ReadMe!$C$9)))</x:f>
        <x:v>0</x:v>
      </x:c>
      <x:c r="R124" t="n">
        <x:f>MIN(ReadMe!$C$8,MAX(0,INT(F124/ReadMe!$C$9)))</x:f>
        <x:v>0</x:v>
      </x:c>
      <x:c r="S124" t="n">
        <x:f>MIN(ReadMe!$C$8,MAX(0,INT(G124/ReadMe!$C$9)))</x:f>
        <x:v>0</x:v>
      </x:c>
      <x:c r="T124" t="n">
        <x:f>MIN(ReadMe!$C$8,MAX(0,INT(H124/ReadMe!$C$9)))</x:f>
        <x:v>0</x:v>
      </x:c>
    </x:row>
    <x:row r="125">
      <x:c r="A125" t="n">
        <x:v>119</x:v>
      </x:c>
      <x:c r="B125" s="97" t="n">
        <x:f>A125*ReadMe!$C$12</x:f>
        <x:v>29.75</x:v>
      </x:c>
      <x:c r="C125" s="97" t="n">
        <x:f>MIN(ReadMe!$C$10,C124+I125)</x:f>
        <x:v>282.0965977494863</x:v>
      </x:c>
      <x:c r="D125" s="97" t="n">
        <x:f>MIN(ReadMe!$C$10,D124+J125)</x:f>
        <x:v>268.4271674817807</x:v>
      </x:c>
      <x:c r="E125" s="97" t="n">
        <x:f>MIN(ReadMe!$C$10,E124+K125)</x:f>
        <x:v>231.39160456416334</x:v>
      </x:c>
      <x:c r="F125" s="97" t="n">
        <x:f>MIN(ReadMe!$C$10,F124+L125)</x:f>
        <x:v>244.29660530082558</x:v>
      </x:c>
      <x:c r="G125" s="97" t="n">
        <x:f>MIN(ReadMe!$C$10,G124+M125)</x:f>
        <x:v>224.83882234993564</x:v>
      </x:c>
      <x:c r="H125" s="97" t="n">
        <x:f>MIN(ReadMe!$C$10,H124+N125)</x:f>
        <x:v>236.16268626482764</x:v>
      </x:c>
      <x:c r="I125" s="97" t="n">
        <x:f>IF(OR($A125&lt;=Drivers!$H$6,C124&gt;=ReadMe!$C$10),0,MAX(ReadMe!$C$15,(Drivers!$E$6+Drivers!$F$6*SIN($A125*ReadMe!$C$14+Drivers!$G$6))*INDEX(TrackData!$G$6:$G$315,MOD(INT(C124),ReadMe!$C$9)+1)*IF(AND($A125&gt;=Drivers!$I$6,$A125&lt;Drivers!$I$6+Drivers!$J$6),Drivers!$K$6,1)*IF(AND($A125&gt;=Drivers!$L$6,$A125&lt;Drivers!$L$6+Drivers!$M$6),Drivers!$N$6,1)))</x:f>
        <x:v>2.5594979838888934</x:v>
      </x:c>
      <x:c r="J125" s="97" t="n">
        <x:f>IF(OR($A125&lt;=Drivers!$H$7,D124&gt;=ReadMe!$C$10),0,MAX(ReadMe!$C$15,(Drivers!$E$7+Drivers!$F$7*SIN($A125*ReadMe!$C$14+Drivers!$G$7))*INDEX(TrackData!$G$6:$G$315,MOD(INT(D124),ReadMe!$C$9)+1)*IF(AND($A125&gt;=Drivers!$I$7,$A125&lt;Drivers!$I$7+Drivers!$J$7),Drivers!$K$7,1)*IF(AND($A125&gt;=Drivers!$L$7,$A125&lt;Drivers!$L$7+Drivers!$M$7),Drivers!$N$7,1)))</x:f>
        <x:v>2.3209939726327176</x:v>
      </x:c>
      <x:c r="K125" s="97" t="n">
        <x:f>IF(OR($A125&lt;=Drivers!$H$8,E124&gt;=ReadMe!$C$10),0,MAX(ReadMe!$C$15,(Drivers!$E$8+Drivers!$F$8*SIN($A125*ReadMe!$C$14+Drivers!$G$8))*INDEX(TrackData!$G$6:$G$315,MOD(INT(E124),ReadMe!$C$9)+1)*IF(AND($A125&gt;=Drivers!$I$8,$A125&lt;Drivers!$I$8+Drivers!$J$8),Drivers!$K$8,1)*IF(AND($A125&gt;=Drivers!$L$8,$A125&lt;Drivers!$L$8+Drivers!$M$8),Drivers!$N$8,1)))</x:f>
        <x:v>2.5022333126312577</x:v>
      </x:c>
      <x:c r="L125" s="97" t="n">
        <x:f>IF(OR($A125&lt;=Drivers!$H$9,F124&gt;=ReadMe!$C$10),0,MAX(ReadMe!$C$15,(Drivers!$E$9+Drivers!$F$9*SIN($A125*ReadMe!$C$14+Drivers!$G$9))*INDEX(TrackData!$G$6:$G$315,MOD(INT(F124),ReadMe!$C$9)+1)*IF(AND($A125&gt;=Drivers!$I$9,$A125&lt;Drivers!$I$9+Drivers!$J$9),Drivers!$K$9,1)*IF(AND($A125&gt;=Drivers!$L$9,$A125&lt;Drivers!$L$9+Drivers!$M$9),Drivers!$N$9,1)))</x:f>
        <x:v>2.9017916055926745</x:v>
      </x:c>
      <x:c r="M125" s="97" t="n">
        <x:f>IF(OR($A125&lt;=Drivers!$H$10,G124&gt;=ReadMe!$C$10),0,MAX(ReadMe!$C$15,(Drivers!$E$10+Drivers!$F$10*SIN($A125*ReadMe!$C$14+Drivers!$G$10))*INDEX(TrackData!$G$6:$G$315,MOD(INT(G124),ReadMe!$C$9)+1)*IF(AND($A125&gt;=Drivers!$I$10,$A125&lt;Drivers!$I$10+Drivers!$J$10),Drivers!$K$10,1)*IF(AND($A125&gt;=Drivers!$L$10,$A125&lt;Drivers!$L$10+Drivers!$M$10),Drivers!$N$10,1)))</x:f>
        <x:v>2.833072184956219</x:v>
      </x:c>
      <x:c r="N125" s="97" t="n">
        <x:f>IF(OR($A125&lt;=Drivers!$H$11,H124&gt;=ReadMe!$C$10),0,MAX(ReadMe!$C$15,(Drivers!$E$11+Drivers!$F$11*SIN($A125*ReadMe!$C$14+Drivers!$G$11))*INDEX(TrackData!$G$6:$G$315,MOD(INT(H124),ReadMe!$C$9)+1)*IF(AND($A125&gt;=Drivers!$I$11,$A125&lt;Drivers!$I$11+Drivers!$J$11),Drivers!$K$11,1)*IF(AND($A125&gt;=Drivers!$L$11,$A125&lt;Drivers!$L$11+Drivers!$M$11),Drivers!$N$11,1)))</x:f>
        <x:v>1.766532888247928</x:v>
      </x:c>
      <x:c r="O125" t="n">
        <x:f>MIN(ReadMe!$C$8,MAX(0,INT(C125/ReadMe!$C$9)))</x:f>
        <x:v>0</x:v>
      </x:c>
      <x:c r="P125" t="n">
        <x:f>MIN(ReadMe!$C$8,MAX(0,INT(D125/ReadMe!$C$9)))</x:f>
        <x:v>0</x:v>
      </x:c>
      <x:c r="Q125" t="n">
        <x:f>MIN(ReadMe!$C$8,MAX(0,INT(E125/ReadMe!$C$9)))</x:f>
        <x:v>0</x:v>
      </x:c>
      <x:c r="R125" t="n">
        <x:f>MIN(ReadMe!$C$8,MAX(0,INT(F125/ReadMe!$C$9)))</x:f>
        <x:v>0</x:v>
      </x:c>
      <x:c r="S125" t="n">
        <x:f>MIN(ReadMe!$C$8,MAX(0,INT(G125/ReadMe!$C$9)))</x:f>
        <x:v>0</x:v>
      </x:c>
      <x:c r="T125" t="n">
        <x:f>MIN(ReadMe!$C$8,MAX(0,INT(H125/ReadMe!$C$9)))</x:f>
        <x:v>0</x:v>
      </x:c>
    </x:row>
    <x:row r="126">
      <x:c r="A126" t="n">
        <x:v>120</x:v>
      </x:c>
      <x:c r="B126" s="97" t="n">
        <x:f>A126*ReadMe!$C$12</x:f>
        <x:v>30</x:v>
      </x:c>
      <x:c r="C126" s="97" t="n">
        <x:f>MIN(ReadMe!$C$10,C125+I126)</x:f>
        <x:v>284.63929038023025</x:v>
      </x:c>
      <x:c r="D126" s="97" t="n">
        <x:f>MIN(ReadMe!$C$10,D125+J126)</x:f>
        <x:v>270.75121372555606</x:v>
      </x:c>
      <x:c r="E126" s="97" t="n">
        <x:f>MIN(ReadMe!$C$10,E125+K126)</x:f>
        <x:v>233.06257853991053</x:v>
      </x:c>
      <x:c r="F126" s="97" t="n">
        <x:f>MIN(ReadMe!$C$10,F125+L126)</x:f>
        <x:v>247.2086802030757</x:v>
      </x:c>
      <x:c r="G126" s="97" t="n">
        <x:f>MIN(ReadMe!$C$10,G125+M126)</x:f>
        <x:v>227.65685794827624</x:v>
      </x:c>
      <x:c r="H126" s="97" t="n">
        <x:f>MIN(ReadMe!$C$10,H125+N126)</x:f>
        <x:v>237.9139464787158</x:v>
      </x:c>
      <x:c r="I126" s="97" t="n">
        <x:f>IF(OR($A126&lt;=Drivers!$H$6,C125&gt;=ReadMe!$C$10),0,MAX(ReadMe!$C$15,(Drivers!$E$6+Drivers!$F$6*SIN($A126*ReadMe!$C$14+Drivers!$G$6))*INDEX(TrackData!$G$6:$G$315,MOD(INT(C125),ReadMe!$C$9)+1)*IF(AND($A126&gt;=Drivers!$I$6,$A126&lt;Drivers!$I$6+Drivers!$J$6),Drivers!$K$6,1)*IF(AND($A126&gt;=Drivers!$L$6,$A126&lt;Drivers!$L$6+Drivers!$M$6),Drivers!$N$6,1)))</x:f>
        <x:v>2.542692630743937</x:v>
      </x:c>
      <x:c r="J126" s="97" t="n">
        <x:f>IF(OR($A126&lt;=Drivers!$H$7,D125&gt;=ReadMe!$C$10),0,MAX(ReadMe!$C$15,(Drivers!$E$7+Drivers!$F$7*SIN($A126*ReadMe!$C$14+Drivers!$G$7))*INDEX(TrackData!$G$6:$G$315,MOD(INT(D125),ReadMe!$C$9)+1)*IF(AND($A126&gt;=Drivers!$I$7,$A126&lt;Drivers!$I$7+Drivers!$J$7),Drivers!$K$7,1)*IF(AND($A126&gt;=Drivers!$L$7,$A126&lt;Drivers!$L$7+Drivers!$M$7),Drivers!$N$7,1)))</x:f>
        <x:v>2.324046243775357</x:v>
      </x:c>
      <x:c r="K126" s="97" t="n">
        <x:f>IF(OR($A126&lt;=Drivers!$H$8,E125&gt;=ReadMe!$C$10),0,MAX(ReadMe!$C$15,(Drivers!$E$8+Drivers!$F$8*SIN($A126*ReadMe!$C$14+Drivers!$G$8))*INDEX(TrackData!$G$6:$G$315,MOD(INT(E125),ReadMe!$C$9)+1)*IF(AND($A126&gt;=Drivers!$I$8,$A126&lt;Drivers!$I$8+Drivers!$J$8),Drivers!$K$8,1)*IF(AND($A126&gt;=Drivers!$L$8,$A126&lt;Drivers!$L$8+Drivers!$M$8),Drivers!$N$8,1)))</x:f>
        <x:v>1.6709739757471787</x:v>
      </x:c>
      <x:c r="L126" s="97" t="n">
        <x:f>IF(OR($A126&lt;=Drivers!$H$9,F125&gt;=ReadMe!$C$10),0,MAX(ReadMe!$C$15,(Drivers!$E$9+Drivers!$F$9*SIN($A126*ReadMe!$C$14+Drivers!$G$9))*INDEX(TrackData!$G$6:$G$315,MOD(INT(F125),ReadMe!$C$9)+1)*IF(AND($A126&gt;=Drivers!$I$9,$A126&lt;Drivers!$I$9+Drivers!$J$9),Drivers!$K$9,1)*IF(AND($A126&gt;=Drivers!$L$9,$A126&lt;Drivers!$L$9+Drivers!$M$9),Drivers!$N$9,1)))</x:f>
        <x:v>2.9120749022501204</x:v>
      </x:c>
      <x:c r="M126" s="97" t="n">
        <x:f>IF(OR($A126&lt;=Drivers!$H$10,G125&gt;=ReadMe!$C$10),0,MAX(ReadMe!$C$15,(Drivers!$E$10+Drivers!$F$10*SIN($A126*ReadMe!$C$14+Drivers!$G$10))*INDEX(TrackData!$G$6:$G$315,MOD(INT(G125),ReadMe!$C$9)+1)*IF(AND($A126&gt;=Drivers!$I$10,$A126&lt;Drivers!$I$10+Drivers!$J$10),Drivers!$K$10,1)*IF(AND($A126&gt;=Drivers!$L$10,$A126&lt;Drivers!$L$10+Drivers!$M$10),Drivers!$N$10,1)))</x:f>
        <x:v>2.818035598340599</x:v>
      </x:c>
      <x:c r="N126" s="97" t="n">
        <x:f>IF(OR($A126&lt;=Drivers!$H$11,H125&gt;=ReadMe!$C$10),0,MAX(ReadMe!$C$15,(Drivers!$E$11+Drivers!$F$11*SIN($A126*ReadMe!$C$14+Drivers!$G$11))*INDEX(TrackData!$G$6:$G$315,MOD(INT(H125),ReadMe!$C$9)+1)*IF(AND($A126&gt;=Drivers!$I$11,$A126&lt;Drivers!$I$11+Drivers!$J$11),Drivers!$K$11,1)*IF(AND($A126&gt;=Drivers!$L$11,$A126&lt;Drivers!$L$11+Drivers!$M$11),Drivers!$N$11,1)))</x:f>
        <x:v>1.7512602138881357</x:v>
      </x:c>
      <x:c r="O126" t="n">
        <x:f>MIN(ReadMe!$C$8,MAX(0,INT(C126/ReadMe!$C$9)))</x:f>
        <x:v>0</x:v>
      </x:c>
      <x:c r="P126" t="n">
        <x:f>MIN(ReadMe!$C$8,MAX(0,INT(D126/ReadMe!$C$9)))</x:f>
        <x:v>0</x:v>
      </x:c>
      <x:c r="Q126" t="n">
        <x:f>MIN(ReadMe!$C$8,MAX(0,INT(E126/ReadMe!$C$9)))</x:f>
        <x:v>0</x:v>
      </x:c>
      <x:c r="R126" t="n">
        <x:f>MIN(ReadMe!$C$8,MAX(0,INT(F126/ReadMe!$C$9)))</x:f>
        <x:v>0</x:v>
      </x:c>
      <x:c r="S126" t="n">
        <x:f>MIN(ReadMe!$C$8,MAX(0,INT(G126/ReadMe!$C$9)))</x:f>
        <x:v>0</x:v>
      </x:c>
      <x:c r="T126" t="n">
        <x:f>MIN(ReadMe!$C$8,MAX(0,INT(H126/ReadMe!$C$9)))</x:f>
        <x:v>0</x:v>
      </x:c>
    </x:row>
    <x:row r="127">
      <x:c r="A127" t="n">
        <x:v>121</x:v>
      </x:c>
      <x:c r="B127" s="97" t="n">
        <x:f>A127*ReadMe!$C$12</x:f>
        <x:v>30.25</x:v>
      </x:c>
      <x:c r="C127" s="97" t="n">
        <x:f>MIN(ReadMe!$C$10,C126+I127)</x:f>
        <x:v>287.16598532446835</x:v>
      </x:c>
      <x:c r="D127" s="97" t="n">
        <x:f>MIN(ReadMe!$C$10,D126+J127)</x:f>
        <x:v>273.0803498957137</x:v>
      </x:c>
      <x:c r="E127" s="97" t="n">
        <x:f>MIN(ReadMe!$C$10,E126+K127)</x:f>
        <x:v>234.75322618740685</x:v>
      </x:c>
      <x:c r="F127" s="97" t="n">
        <x:f>MIN(ReadMe!$C$10,F126+L127)</x:f>
        <x:v>250.12950940605515</x:v>
      </x:c>
      <x:c r="G127" s="97" t="n">
        <x:f>MIN(ReadMe!$C$10,G126+M127)</x:f>
        <x:v>230.45801152256416</x:v>
      </x:c>
      <x:c r="H127" s="97" t="n">
        <x:f>MIN(ReadMe!$C$10,H126+N127)</x:f>
        <x:v>239.64987301526352</x:v>
      </x:c>
      <x:c r="I127" s="97" t="n">
        <x:f>IF(OR($A127&lt;=Drivers!$H$6,C126&gt;=ReadMe!$C$10),0,MAX(ReadMe!$C$15,(Drivers!$E$6+Drivers!$F$6*SIN($A127*ReadMe!$C$14+Drivers!$G$6))*INDEX(TrackData!$G$6:$G$315,MOD(INT(C126),ReadMe!$C$9)+1)*IF(AND($A127&gt;=Drivers!$I$6,$A127&lt;Drivers!$I$6+Drivers!$J$6),Drivers!$K$6,1)*IF(AND($A127&gt;=Drivers!$L$6,$A127&lt;Drivers!$L$6+Drivers!$M$6),Drivers!$N$6,1)))</x:f>
        <x:v>2.5266949442380744</x:v>
      </x:c>
      <x:c r="J127" s="97" t="n">
        <x:f>IF(OR($A127&lt;=Drivers!$H$7,D126&gt;=ReadMe!$C$10),0,MAX(ReadMe!$C$15,(Drivers!$E$7+Drivers!$F$7*SIN($A127*ReadMe!$C$14+Drivers!$G$7))*INDEX(TrackData!$G$6:$G$315,MOD(INT(D126),ReadMe!$C$9)+1)*IF(AND($A127&gt;=Drivers!$I$7,$A127&lt;Drivers!$I$7+Drivers!$J$7),Drivers!$K$7,1)*IF(AND($A127&gt;=Drivers!$L$7,$A127&lt;Drivers!$L$7+Drivers!$M$7),Drivers!$N$7,1)))</x:f>
        <x:v>2.3291361701576734</x:v>
      </x:c>
      <x:c r="K127" s="97" t="n">
        <x:f>IF(OR($A127&lt;=Drivers!$H$8,E126&gt;=ReadMe!$C$10),0,MAX(ReadMe!$C$15,(Drivers!$E$8+Drivers!$F$8*SIN($A127*ReadMe!$C$14+Drivers!$G$8))*INDEX(TrackData!$G$6:$G$315,MOD(INT(E126),ReadMe!$C$9)+1)*IF(AND($A127&gt;=Drivers!$I$8,$A127&lt;Drivers!$I$8+Drivers!$J$8),Drivers!$K$8,1)*IF(AND($A127&gt;=Drivers!$L$8,$A127&lt;Drivers!$L$8+Drivers!$M$8),Drivers!$N$8,1)))</x:f>
        <x:v>1.6906476474963148</x:v>
      </x:c>
      <x:c r="L127" s="97" t="n">
        <x:f>IF(OR($A127&lt;=Drivers!$H$9,F126&gt;=ReadMe!$C$10),0,MAX(ReadMe!$C$15,(Drivers!$E$9+Drivers!$F$9*SIN($A127*ReadMe!$C$14+Drivers!$G$9))*INDEX(TrackData!$G$6:$G$315,MOD(INT(F126),ReadMe!$C$9)+1)*IF(AND($A127&gt;=Drivers!$I$9,$A127&lt;Drivers!$I$9+Drivers!$J$9),Drivers!$K$9,1)*IF(AND($A127&gt;=Drivers!$L$9,$A127&lt;Drivers!$L$9+Drivers!$M$9),Drivers!$N$9,1)))</x:f>
        <x:v>2.9208292029794762</x:v>
      </x:c>
      <x:c r="M127" s="97" t="n">
        <x:f>IF(OR($A127&lt;=Drivers!$H$10,G126&gt;=ReadMe!$C$10),0,MAX(ReadMe!$C$15,(Drivers!$E$10+Drivers!$F$10*SIN($A127*ReadMe!$C$14+Drivers!$G$10))*INDEX(TrackData!$G$6:$G$315,MOD(INT(G126),ReadMe!$C$9)+1)*IF(AND($A127&gt;=Drivers!$I$10,$A127&lt;Drivers!$I$10+Drivers!$J$10),Drivers!$K$10,1)*IF(AND($A127&gt;=Drivers!$L$10,$A127&lt;Drivers!$L$10+Drivers!$M$10),Drivers!$N$10,1)))</x:f>
        <x:v>2.801153574287909</x:v>
      </x:c>
      <x:c r="N127" s="97" t="n">
        <x:f>IF(OR($A127&lt;=Drivers!$H$11,H126&gt;=ReadMe!$C$10),0,MAX(ReadMe!$C$15,(Drivers!$E$11+Drivers!$F$11*SIN($A127*ReadMe!$C$14+Drivers!$G$11))*INDEX(TrackData!$G$6:$G$315,MOD(INT(H126),ReadMe!$C$9)+1)*IF(AND($A127&gt;=Drivers!$I$11,$A127&lt;Drivers!$I$11+Drivers!$J$11),Drivers!$K$11,1)*IF(AND($A127&gt;=Drivers!$L$11,$A127&lt;Drivers!$L$11+Drivers!$M$11),Drivers!$N$11,1)))</x:f>
        <x:v>1.7359265365477279</x:v>
      </x:c>
      <x:c r="O127" t="n">
        <x:f>MIN(ReadMe!$C$8,MAX(0,INT(C127/ReadMe!$C$9)))</x:f>
        <x:v>0</x:v>
      </x:c>
      <x:c r="P127" t="n">
        <x:f>MIN(ReadMe!$C$8,MAX(0,INT(D127/ReadMe!$C$9)))</x:f>
        <x:v>0</x:v>
      </x:c>
      <x:c r="Q127" t="n">
        <x:f>MIN(ReadMe!$C$8,MAX(0,INT(E127/ReadMe!$C$9)))</x:f>
        <x:v>0</x:v>
      </x:c>
      <x:c r="R127" t="n">
        <x:f>MIN(ReadMe!$C$8,MAX(0,INT(F127/ReadMe!$C$9)))</x:f>
        <x:v>0</x:v>
      </x:c>
      <x:c r="S127" t="n">
        <x:f>MIN(ReadMe!$C$8,MAX(0,INT(G127/ReadMe!$C$9)))</x:f>
        <x:v>0</x:v>
      </x:c>
      <x:c r="T127" t="n">
        <x:f>MIN(ReadMe!$C$8,MAX(0,INT(H127/ReadMe!$C$9)))</x:f>
        <x:v>0</x:v>
      </x:c>
    </x:row>
    <x:row r="128">
      <x:c r="A128" t="n">
        <x:v>122</x:v>
      </x:c>
      <x:c r="B128" s="97" t="n">
        <x:f>A128*ReadMe!$C$12</x:f>
        <x:v>30.5</x:v>
      </x:c>
      <x:c r="C128" s="97" t="n">
        <x:f>MIN(ReadMe!$C$10,C127+I128)</x:f>
        <x:v>289.67760039364794</x:v>
      </x:c>
      <x:c r="D128" s="97" t="n">
        <x:f>MIN(ReadMe!$C$10,D127+J128)</x:f>
        <x:v>275.41657860311585</x:v>
      </x:c>
      <x:c r="E128" s="97" t="n">
        <x:f>MIN(ReadMe!$C$10,E127+K128)</x:f>
        <x:v>236.46358573485497</x:v>
      </x:c>
      <x:c r="F128" s="97" t="n">
        <x:f>MIN(ReadMe!$C$10,F127+L128)</x:f>
        <x:v>253.05750364007224</x:v>
      </x:c>
      <x:c r="G128" s="97" t="n">
        <x:f>MIN(ReadMe!$C$10,G127+M128)</x:f>
        <x:v>232.2944894711295</x:v>
      </x:c>
      <x:c r="H128" s="97" t="n">
        <x:f>MIN(ReadMe!$C$10,H127+N128)</x:f>
        <x:v>241.37051044456481</x:v>
      </x:c>
      <x:c r="I128" s="97" t="n">
        <x:f>IF(OR($A128&lt;=Drivers!$H$6,C127&gt;=ReadMe!$C$10),0,MAX(ReadMe!$C$15,(Drivers!$E$6+Drivers!$F$6*SIN($A128*ReadMe!$C$14+Drivers!$G$6))*INDEX(TrackData!$G$6:$G$315,MOD(INT(C127),ReadMe!$C$9)+1)*IF(AND($A128&gt;=Drivers!$I$6,$A128&lt;Drivers!$I$6+Drivers!$J$6),Drivers!$K$6,1)*IF(AND($A128&gt;=Drivers!$L$6,$A128&lt;Drivers!$L$6+Drivers!$M$6),Drivers!$N$6,1)))</x:f>
        <x:v>2.5116150691795607</x:v>
      </x:c>
      <x:c r="J128" s="97" t="n">
        <x:f>IF(OR($A128&lt;=Drivers!$H$7,D127&gt;=ReadMe!$C$10),0,MAX(ReadMe!$C$15,(Drivers!$E$7+Drivers!$F$7*SIN($A128*ReadMe!$C$14+Drivers!$G$7))*INDEX(TrackData!$G$6:$G$315,MOD(INT(D127),ReadMe!$C$9)+1)*IF(AND($A128&gt;=Drivers!$I$7,$A128&lt;Drivers!$I$7+Drivers!$J$7),Drivers!$K$7,1)*IF(AND($A128&gt;=Drivers!$L$7,$A128&lt;Drivers!$L$7+Drivers!$M$7),Drivers!$N$7,1)))</x:f>
        <x:v>2.3362287074021437</x:v>
      </x:c>
      <x:c r="K128" s="97" t="n">
        <x:f>IF(OR($A128&lt;=Drivers!$H$8,E127&gt;=ReadMe!$C$10),0,MAX(ReadMe!$C$15,(Drivers!$E$8+Drivers!$F$8*SIN($A128*ReadMe!$C$14+Drivers!$G$8))*INDEX(TrackData!$G$6:$G$315,MOD(INT(E127),ReadMe!$C$9)+1)*IF(AND($A128&gt;=Drivers!$I$8,$A128&lt;Drivers!$I$8+Drivers!$J$8),Drivers!$K$8,1)*IF(AND($A128&gt;=Drivers!$L$8,$A128&lt;Drivers!$L$8+Drivers!$M$8),Drivers!$N$8,1)))</x:f>
        <x:v>1.7103595474481135</x:v>
      </x:c>
      <x:c r="L128" s="97" t="n">
        <x:f>IF(OR($A128&lt;=Drivers!$H$9,F127&gt;=ReadMe!$C$10),0,MAX(ReadMe!$C$15,(Drivers!$E$9+Drivers!$F$9*SIN($A128*ReadMe!$C$14+Drivers!$G$9))*INDEX(TrackData!$G$6:$G$315,MOD(INT(F127),ReadMe!$C$9)+1)*IF(AND($A128&gt;=Drivers!$I$9,$A128&lt;Drivers!$I$9+Drivers!$J$9),Drivers!$K$9,1)*IF(AND($A128&gt;=Drivers!$L$9,$A128&lt;Drivers!$L$9+Drivers!$M$9),Drivers!$N$9,1)))</x:f>
        <x:v>2.927994234017101</x:v>
      </x:c>
      <x:c r="M128" s="97" t="n">
        <x:f>IF(OR($A128&lt;=Drivers!$H$10,G127&gt;=ReadMe!$C$10),0,MAX(ReadMe!$C$15,(Drivers!$E$10+Drivers!$F$10*SIN($A128*ReadMe!$C$14+Drivers!$G$10))*INDEX(TrackData!$G$6:$G$315,MOD(INT(G127),ReadMe!$C$9)+1)*IF(AND($A128&gt;=Drivers!$I$10,$A128&lt;Drivers!$I$10+Drivers!$J$10),Drivers!$K$10,1)*IF(AND($A128&gt;=Drivers!$L$10,$A128&lt;Drivers!$L$10+Drivers!$M$10),Drivers!$N$10,1)))</x:f>
        <x:v>1.8364779485653477</x:v>
      </x:c>
      <x:c r="N128" s="97" t="n">
        <x:f>IF(OR($A128&lt;=Drivers!$H$11,H127&gt;=ReadMe!$C$10),0,MAX(ReadMe!$C$15,(Drivers!$E$11+Drivers!$F$11*SIN($A128*ReadMe!$C$14+Drivers!$G$11))*INDEX(TrackData!$G$6:$G$315,MOD(INT(H127),ReadMe!$C$9)+1)*IF(AND($A128&gt;=Drivers!$I$11,$A128&lt;Drivers!$I$11+Drivers!$J$11),Drivers!$K$11,1)*IF(AND($A128&gt;=Drivers!$L$11,$A128&lt;Drivers!$L$11+Drivers!$M$11),Drivers!$N$11,1)))</x:f>
        <x:v>1.7206374293012796</x:v>
      </x:c>
      <x:c r="O128" t="n">
        <x:f>MIN(ReadMe!$C$8,MAX(0,INT(C128/ReadMe!$C$9)))</x:f>
        <x:v>0</x:v>
      </x:c>
      <x:c r="P128" t="n">
        <x:f>MIN(ReadMe!$C$8,MAX(0,INT(D128/ReadMe!$C$9)))</x:f>
        <x:v>0</x:v>
      </x:c>
      <x:c r="Q128" t="n">
        <x:f>MIN(ReadMe!$C$8,MAX(0,INT(E128/ReadMe!$C$9)))</x:f>
        <x:v>0</x:v>
      </x:c>
      <x:c r="R128" t="n">
        <x:f>MIN(ReadMe!$C$8,MAX(0,INT(F128/ReadMe!$C$9)))</x:f>
        <x:v>0</x:v>
      </x:c>
      <x:c r="S128" t="n">
        <x:f>MIN(ReadMe!$C$8,MAX(0,INT(G128/ReadMe!$C$9)))</x:f>
        <x:v>0</x:v>
      </x:c>
      <x:c r="T128" t="n">
        <x:f>MIN(ReadMe!$C$8,MAX(0,INT(H128/ReadMe!$C$9)))</x:f>
        <x:v>0</x:v>
      </x:c>
    </x:row>
    <x:row r="129">
      <x:c r="A129" t="n">
        <x:v>123</x:v>
      </x:c>
      <x:c r="B129" s="97" t="n">
        <x:f>A129*ReadMe!$C$12</x:f>
        <x:v>30.75</x:v>
      </x:c>
      <x:c r="C129" s="97" t="n">
        <x:f>MIN(ReadMe!$C$10,C128+I129)</x:f>
        <x:v>292.1751572248505</x:v>
      </x:c>
      <x:c r="D129" s="97" t="n">
        <x:f>MIN(ReadMe!$C$10,D128+J129)</x:f>
        <x:v>277.7618536261791</x:v>
      </x:c>
      <x:c r="E129" s="97" t="n">
        <x:f>MIN(ReadMe!$C$10,E128+K129)</x:f>
        <x:v>238.1935596931187</x:v>
      </x:c>
      <x:c r="F129" s="97" t="n">
        <x:f>MIN(ReadMe!$C$10,F128+L129)</x:f>
        <x:v>255.9910243038666</x:v>
      </x:c>
      <x:c r="G129" s="97" t="n">
        <x:f>MIN(ReadMe!$C$10,G128+M129)</x:f>
        <x:v>234.11762730648695</x:v>
      </x:c>
      <x:c r="H129" s="97" t="n">
        <x:f>MIN(ReadMe!$C$10,H128+N129)</x:f>
        <x:v>243.95459856328634</x:v>
      </x:c>
      <x:c r="I129" s="97" t="n">
        <x:f>IF(OR($A129&lt;=Drivers!$H$6,C128&gt;=ReadMe!$C$10),0,MAX(ReadMe!$C$15,(Drivers!$E$6+Drivers!$F$6*SIN($A129*ReadMe!$C$14+Drivers!$G$6))*INDEX(TrackData!$G$6:$G$315,MOD(INT(C128),ReadMe!$C$9)+1)*IF(AND($A129&gt;=Drivers!$I$6,$A129&lt;Drivers!$I$6+Drivers!$J$6),Drivers!$K$6,1)*IF(AND($A129&gt;=Drivers!$L$6,$A129&lt;Drivers!$L$6+Drivers!$M$6),Drivers!$N$6,1)))</x:f>
        <x:v>2.497556831202571</x:v>
      </x:c>
      <x:c r="J129" s="97" t="n">
        <x:f>IF(OR($A129&lt;=Drivers!$H$7,D128&gt;=ReadMe!$C$10),0,MAX(ReadMe!$C$15,(Drivers!$E$7+Drivers!$F$7*SIN($A129*ReadMe!$C$14+Drivers!$G$7))*INDEX(TrackData!$G$6:$G$315,MOD(INT(D128),ReadMe!$C$9)+1)*IF(AND($A129&gt;=Drivers!$I$7,$A129&lt;Drivers!$I$7+Drivers!$J$7),Drivers!$K$7,1)*IF(AND($A129&gt;=Drivers!$L$7,$A129&lt;Drivers!$L$7+Drivers!$M$7),Drivers!$N$7,1)))</x:f>
        <x:v>2.3452750230632433</x:v>
      </x:c>
      <x:c r="K129" s="97" t="n">
        <x:f>IF(OR($A129&lt;=Drivers!$H$8,E128&gt;=ReadMe!$C$10),0,MAX(ReadMe!$C$15,(Drivers!$E$8+Drivers!$F$8*SIN($A129*ReadMe!$C$14+Drivers!$G$8))*INDEX(TrackData!$G$6:$G$315,MOD(INT(E128),ReadMe!$C$9)+1)*IF(AND($A129&gt;=Drivers!$I$8,$A129&lt;Drivers!$I$8+Drivers!$J$8),Drivers!$K$8,1)*IF(AND($A129&gt;=Drivers!$L$8,$A129&lt;Drivers!$L$8+Drivers!$M$8),Drivers!$N$8,1)))</x:f>
        <x:v>1.7299739582637135</x:v>
      </x:c>
      <x:c r="L129" s="97" t="n">
        <x:f>IF(OR($A129&lt;=Drivers!$H$9,F128&gt;=ReadMe!$C$10),0,MAX(ReadMe!$C$15,(Drivers!$E$9+Drivers!$F$9*SIN($A129*ReadMe!$C$14+Drivers!$G$9))*INDEX(TrackData!$G$6:$G$315,MOD(INT(F128),ReadMe!$C$9)+1)*IF(AND($A129&gt;=Drivers!$I$9,$A129&lt;Drivers!$I$9+Drivers!$J$9),Drivers!$K$9,1)*IF(AND($A129&gt;=Drivers!$L$9,$A129&lt;Drivers!$L$9+Drivers!$M$9),Drivers!$N$9,1)))</x:f>
        <x:v>2.933520663794366</x:v>
      </x:c>
      <x:c r="M129" s="97" t="n">
        <x:f>IF(OR($A129&lt;=Drivers!$H$10,G128&gt;=ReadMe!$C$10),0,MAX(ReadMe!$C$15,(Drivers!$E$10+Drivers!$F$10*SIN($A129*ReadMe!$C$14+Drivers!$G$10))*INDEX(TrackData!$G$6:$G$315,MOD(INT(G128),ReadMe!$C$9)+1)*IF(AND($A129&gt;=Drivers!$I$10,$A129&lt;Drivers!$I$10+Drivers!$J$10),Drivers!$K$10,1)*IF(AND($A129&gt;=Drivers!$L$10,$A129&lt;Drivers!$L$10+Drivers!$M$10),Drivers!$N$10,1)))</x:f>
        <x:v>1.8231378353574554</x:v>
      </x:c>
      <x:c r="N129" s="97" t="n">
        <x:f>IF(OR($A129&lt;=Drivers!$H$11,H128&gt;=ReadMe!$C$10),0,MAX(ReadMe!$C$15,(Drivers!$E$11+Drivers!$F$11*SIN($A129*ReadMe!$C$14+Drivers!$G$11))*INDEX(TrackData!$G$6:$G$315,MOD(INT(H128),ReadMe!$C$9)+1)*IF(AND($A129&gt;=Drivers!$I$11,$A129&lt;Drivers!$I$11+Drivers!$J$11),Drivers!$K$11,1)*IF(AND($A129&gt;=Drivers!$L$11,$A129&lt;Drivers!$L$11+Drivers!$M$11),Drivers!$N$11,1)))</x:f>
        <x:v>2.5840881187215357</x:v>
      </x:c>
      <x:c r="O129" t="n">
        <x:f>MIN(ReadMe!$C$8,MAX(0,INT(C129/ReadMe!$C$9)))</x:f>
        <x:v>0</x:v>
      </x:c>
      <x:c r="P129" t="n">
        <x:f>MIN(ReadMe!$C$8,MAX(0,INT(D129/ReadMe!$C$9)))</x:f>
        <x:v>0</x:v>
      </x:c>
      <x:c r="Q129" t="n">
        <x:f>MIN(ReadMe!$C$8,MAX(0,INT(E129/ReadMe!$C$9)))</x:f>
        <x:v>0</x:v>
      </x:c>
      <x:c r="R129" t="n">
        <x:f>MIN(ReadMe!$C$8,MAX(0,INT(F129/ReadMe!$C$9)))</x:f>
        <x:v>0</x:v>
      </x:c>
      <x:c r="S129" t="n">
        <x:f>MIN(ReadMe!$C$8,MAX(0,INT(G129/ReadMe!$C$9)))</x:f>
        <x:v>0</x:v>
      </x:c>
      <x:c r="T129" t="n">
        <x:f>MIN(ReadMe!$C$8,MAX(0,INT(H129/ReadMe!$C$9)))</x:f>
        <x:v>0</x:v>
      </x:c>
    </x:row>
    <x:row r="130">
      <x:c r="A130" t="n">
        <x:v>124</x:v>
      </x:c>
      <x:c r="B130" s="97" t="n">
        <x:f>A130*ReadMe!$C$12</x:f>
        <x:v>31</x:v>
      </x:c>
      <x:c r="C130" s="97" t="n">
        <x:f>MIN(ReadMe!$C$10,C129+I130)</x:f>
        <x:v>294.65977424677345</x:v>
      </x:c>
      <x:c r="D130" s="97" t="n">
        <x:f>MIN(ReadMe!$C$10,D129+J130)</x:f>
        <x:v>280.1180664590202</x:v>
      </x:c>
      <x:c r="E130" s="97" t="n">
        <x:f>MIN(ReadMe!$C$10,E129+K130)</x:f>
        <x:v>239.94291552694014</x:v>
      </x:c>
      <x:c r="F130" s="97" t="n">
        <x:f>MIN(ReadMe!$C$10,F129+L130)</x:f>
        <x:v>258.9283947464544</x:v>
      </x:c>
      <x:c r="G130" s="97" t="n">
        <x:f>MIN(ReadMe!$C$10,G129+M130)</x:f>
        <x:v>235.92646017318702</x:v>
      </x:c>
      <x:c r="H130" s="97" t="n">
        <x:f>MIN(ReadMe!$C$10,H129+N130)</x:f>
        <x:v>246.5161333485744</x:v>
      </x:c>
      <x:c r="I130" s="97" t="n">
        <x:f>IF(OR($A130&lt;=Drivers!$H$6,C129&gt;=ReadMe!$C$10),0,MAX(ReadMe!$C$15,(Drivers!$E$6+Drivers!$F$6*SIN($A130*ReadMe!$C$14+Drivers!$G$6))*INDEX(TrackData!$G$6:$G$315,MOD(INT(C129),ReadMe!$C$9)+1)*IF(AND($A130&gt;=Drivers!$I$6,$A130&lt;Drivers!$I$6+Drivers!$J$6),Drivers!$K$6,1)*IF(AND($A130&gt;=Drivers!$L$6,$A130&lt;Drivers!$L$6+Drivers!$M$6),Drivers!$N$6,1)))</x:f>
        <x:v>2.4846170219229307</x:v>
      </x:c>
      <x:c r="J130" s="97" t="n">
        <x:f>IF(OR($A130&lt;=Drivers!$H$7,D129&gt;=ReadMe!$C$10),0,MAX(ReadMe!$C$15,(Drivers!$E$7+Drivers!$F$7*SIN($A130*ReadMe!$C$14+Drivers!$G$7))*INDEX(TrackData!$G$6:$G$315,MOD(INT(D129),ReadMe!$C$9)+1)*IF(AND($A130&gt;=Drivers!$I$7,$A130&lt;Drivers!$I$7+Drivers!$J$7),Drivers!$K$7,1)*IF(AND($A130&gt;=Drivers!$L$7,$A130&lt;Drivers!$L$7+Drivers!$M$7),Drivers!$N$7,1)))</x:f>
        <x:v>2.3562128328410803</x:v>
      </x:c>
      <x:c r="K130" s="97" t="n">
        <x:f>IF(OR($A130&lt;=Drivers!$H$8,E129&gt;=ReadMe!$C$10),0,MAX(ReadMe!$C$15,(Drivers!$E$8+Drivers!$F$8*SIN($A130*ReadMe!$C$14+Drivers!$G$8))*INDEX(TrackData!$G$6:$G$315,MOD(INT(E129),ReadMe!$C$9)+1)*IF(AND($A130&gt;=Drivers!$I$8,$A130&lt;Drivers!$I$8+Drivers!$J$8),Drivers!$K$8,1)*IF(AND($A130&gt;=Drivers!$L$8,$A130&lt;Drivers!$L$8+Drivers!$M$8),Drivers!$N$8,1)))</x:f>
        <x:v>1.749355833821445</x:v>
      </x:c>
      <x:c r="L130" s="97" t="n">
        <x:f>IF(OR($A130&lt;=Drivers!$H$9,F129&gt;=ReadMe!$C$10),0,MAX(ReadMe!$C$15,(Drivers!$E$9+Drivers!$F$9*SIN($A130*ReadMe!$C$14+Drivers!$G$9))*INDEX(TrackData!$G$6:$G$315,MOD(INT(F129),ReadMe!$C$9)+1)*IF(AND($A130&gt;=Drivers!$I$9,$A130&lt;Drivers!$I$9+Drivers!$J$9),Drivers!$K$9,1)*IF(AND($A130&gt;=Drivers!$L$9,$A130&lt;Drivers!$L$9+Drivers!$M$9),Drivers!$N$9,1)))</x:f>
        <x:v>2.9373704425877736</x:v>
      </x:c>
      <x:c r="M130" s="97" t="n">
        <x:f>IF(OR($A130&lt;=Drivers!$H$10,G129&gt;=ReadMe!$C$10),0,MAX(ReadMe!$C$15,(Drivers!$E$10+Drivers!$F$10*SIN($A130*ReadMe!$C$14+Drivers!$G$10))*INDEX(TrackData!$G$6:$G$315,MOD(INT(G129),ReadMe!$C$9)+1)*IF(AND($A130&gt;=Drivers!$I$10,$A130&lt;Drivers!$I$10+Drivers!$J$10),Drivers!$K$10,1)*IF(AND($A130&gt;=Drivers!$L$10,$A130&lt;Drivers!$L$10+Drivers!$M$10),Drivers!$N$10,1)))</x:f>
        <x:v>1.808832866700064</x:v>
      </x:c>
      <x:c r="N130" s="97" t="n">
        <x:f>IF(OR($A130&lt;=Drivers!$H$11,H129&gt;=ReadMe!$C$10),0,MAX(ReadMe!$C$15,(Drivers!$E$11+Drivers!$F$11*SIN($A130*ReadMe!$C$14+Drivers!$G$11))*INDEX(TrackData!$G$6:$G$315,MOD(INT(H129),ReadMe!$C$9)+1)*IF(AND($A130&gt;=Drivers!$I$11,$A130&lt;Drivers!$I$11+Drivers!$J$11),Drivers!$K$11,1)*IF(AND($A130&gt;=Drivers!$L$11,$A130&lt;Drivers!$L$11+Drivers!$M$11),Drivers!$N$11,1)))</x:f>
        <x:v>2.5615347852880612</x:v>
      </x:c>
      <x:c r="O130" t="n">
        <x:f>MIN(ReadMe!$C$8,MAX(0,INT(C130/ReadMe!$C$9)))</x:f>
        <x:v>0</x:v>
      </x:c>
      <x:c r="P130" t="n">
        <x:f>MIN(ReadMe!$C$8,MAX(0,INT(D130/ReadMe!$C$9)))</x:f>
        <x:v>0</x:v>
      </x:c>
      <x:c r="Q130" t="n">
        <x:f>MIN(ReadMe!$C$8,MAX(0,INT(E130/ReadMe!$C$9)))</x:f>
        <x:v>0</x:v>
      </x:c>
      <x:c r="R130" t="n">
        <x:f>MIN(ReadMe!$C$8,MAX(0,INT(F130/ReadMe!$C$9)))</x:f>
        <x:v>0</x:v>
      </x:c>
      <x:c r="S130" t="n">
        <x:f>MIN(ReadMe!$C$8,MAX(0,INT(G130/ReadMe!$C$9)))</x:f>
        <x:v>0</x:v>
      </x:c>
      <x:c r="T130" t="n">
        <x:f>MIN(ReadMe!$C$8,MAX(0,INT(H130/ReadMe!$C$9)))</x:f>
        <x:v>0</x:v>
      </x:c>
    </x:row>
    <x:row r="131">
      <x:c r="A131" t="n">
        <x:v>125</x:v>
      </x:c>
      <x:c r="B131" s="97" t="n">
        <x:f>A131*ReadMe!$C$12</x:f>
        <x:v>31.25</x:v>
      </x:c>
      <x:c r="C131" s="97" t="n">
        <x:f>MIN(ReadMe!$C$10,C130+I131)</x:f>
        <x:v>297.1326589792968</x:v>
      </x:c>
      <x:c r="D131" s="97" t="n">
        <x:f>MIN(ReadMe!$C$10,D130+J131)</x:f>
        <x:v>282.48703328843186</x:v>
      </x:c>
      <x:c r="E131" s="97" t="n">
        <x:f>MIN(ReadMe!$C$10,E130+K131)</x:f>
        <x:v>241.71128725595574</x:v>
      </x:c>
      <x:c r="F131" s="97" t="n">
        <x:f>MIN(ReadMe!$C$10,F130+L131)</x:f>
        <x:v>261.8679118109474</x:v>
      </x:c>
      <x:c r="G131" s="97" t="n">
        <x:f>MIN(ReadMe!$C$10,G130+M131)</x:f>
        <x:v>237.72012170614812</x:v>
      </x:c>
      <x:c r="H131" s="97" t="n">
        <x:f>MIN(ReadMe!$C$10,H130+N131)</x:f>
        <x:v>249.05565503704545</x:v>
      </x:c>
      <x:c r="I131" s="97" t="n">
        <x:f>IF(OR($A131&lt;=Drivers!$H$6,C130&gt;=ReadMe!$C$10),0,MAX(ReadMe!$C$15,(Drivers!$E$6+Drivers!$F$6*SIN($A131*ReadMe!$C$14+Drivers!$G$6))*INDEX(TrackData!$G$6:$G$315,MOD(INT(C130),ReadMe!$C$9)+1)*IF(AND($A131&gt;=Drivers!$I$6,$A131&lt;Drivers!$I$6+Drivers!$J$6),Drivers!$K$6,1)*IF(AND($A131&gt;=Drivers!$L$6,$A131&lt;Drivers!$L$6+Drivers!$M$6),Drivers!$N$6,1)))</x:f>
        <x:v>2.4728847325233807</x:v>
      </x:c>
      <x:c r="J131" s="97" t="n">
        <x:f>IF(OR($A131&lt;=Drivers!$H$7,D130&gt;=ReadMe!$C$10),0,MAX(ReadMe!$C$15,(Drivers!$E$7+Drivers!$F$7*SIN($A131*ReadMe!$C$14+Drivers!$G$7))*INDEX(TrackData!$G$6:$G$315,MOD(INT(D130),ReadMe!$C$9)+1)*IF(AND($A131&gt;=Drivers!$I$7,$A131&lt;Drivers!$I$7+Drivers!$J$7),Drivers!$K$7,1)*IF(AND($A131&gt;=Drivers!$L$7,$A131&lt;Drivers!$L$7+Drivers!$M$7),Drivers!$N$7,1)))</x:f>
        <x:v>2.3689668294116712</x:v>
      </x:c>
      <x:c r="K131" s="97" t="n">
        <x:f>IF(OR($A131&lt;=Drivers!$H$8,E130&gt;=ReadMe!$C$10),0,MAX(ReadMe!$C$15,(Drivers!$E$8+Drivers!$F$8*SIN($A131*ReadMe!$C$14+Drivers!$G$8))*INDEX(TrackData!$G$6:$G$315,MOD(INT(E130),ReadMe!$C$9)+1)*IF(AND($A131&gt;=Drivers!$I$8,$A131&lt;Drivers!$I$8+Drivers!$J$8),Drivers!$K$8,1)*IF(AND($A131&gt;=Drivers!$L$8,$A131&lt;Drivers!$L$8+Drivers!$M$8),Drivers!$N$8,1)))</x:f>
        <x:v>1.768371729015598</x:v>
      </x:c>
      <x:c r="L131" s="97" t="n">
        <x:f>IF(OR($A131&lt;=Drivers!$H$9,F130&gt;=ReadMe!$C$10),0,MAX(ReadMe!$C$15,(Drivers!$E$9+Drivers!$F$9*SIN($A131*ReadMe!$C$14+Drivers!$G$9))*INDEX(TrackData!$G$6:$G$315,MOD(INT(F130),ReadMe!$C$9)+1)*IF(AND($A131&gt;=Drivers!$I$9,$A131&lt;Drivers!$I$9+Drivers!$J$9),Drivers!$K$9,1)*IF(AND($A131&gt;=Drivers!$L$9,$A131&lt;Drivers!$L$9+Drivers!$M$9),Drivers!$N$9,1)))</x:f>
        <x:v>2.939517064493057</x:v>
      </x:c>
      <x:c r="M131" s="97" t="n">
        <x:f>IF(OR($A131&lt;=Drivers!$H$10,G130&gt;=ReadMe!$C$10),0,MAX(ReadMe!$C$15,(Drivers!$E$10+Drivers!$F$10*SIN($A131*ReadMe!$C$14+Drivers!$G$10))*INDEX(TrackData!$G$6:$G$315,MOD(INT(G130),ReadMe!$C$9)+1)*IF(AND($A131&gt;=Drivers!$I$10,$A131&lt;Drivers!$I$10+Drivers!$J$10),Drivers!$K$10,1)*IF(AND($A131&gt;=Drivers!$L$10,$A131&lt;Drivers!$L$10+Drivers!$M$10),Drivers!$N$10,1)))</x:f>
        <x:v>1.7936615329610932</x:v>
      </x:c>
      <x:c r="N131" s="97" t="n">
        <x:f>IF(OR($A131&lt;=Drivers!$H$11,H130&gt;=ReadMe!$C$10),0,MAX(ReadMe!$C$15,(Drivers!$E$11+Drivers!$F$11*SIN($A131*ReadMe!$C$14+Drivers!$G$11))*INDEX(TrackData!$G$6:$G$315,MOD(INT(H130),ReadMe!$C$9)+1)*IF(AND($A131&gt;=Drivers!$I$11,$A131&lt;Drivers!$I$11+Drivers!$J$11),Drivers!$K$11,1)*IF(AND($A131&gt;=Drivers!$L$11,$A131&lt;Drivers!$L$11+Drivers!$M$11),Drivers!$N$11,1)))</x:f>
        <x:v>2.539521688471043</x:v>
      </x:c>
      <x:c r="O131" t="n">
        <x:f>MIN(ReadMe!$C$8,MAX(0,INT(C131/ReadMe!$C$9)))</x:f>
        <x:v>0</x:v>
      </x:c>
      <x:c r="P131" t="n">
        <x:f>MIN(ReadMe!$C$8,MAX(0,INT(D131/ReadMe!$C$9)))</x:f>
        <x:v>0</x:v>
      </x:c>
      <x:c r="Q131" t="n">
        <x:f>MIN(ReadMe!$C$8,MAX(0,INT(E131/ReadMe!$C$9)))</x:f>
        <x:v>0</x:v>
      </x:c>
      <x:c r="R131" t="n">
        <x:f>MIN(ReadMe!$C$8,MAX(0,INT(F131/ReadMe!$C$9)))</x:f>
        <x:v>0</x:v>
      </x:c>
      <x:c r="S131" t="n">
        <x:f>MIN(ReadMe!$C$8,MAX(0,INT(G131/ReadMe!$C$9)))</x:f>
        <x:v>0</x:v>
      </x:c>
      <x:c r="T131" t="n">
        <x:f>MIN(ReadMe!$C$8,MAX(0,INT(H131/ReadMe!$C$9)))</x:f>
        <x:v>0</x:v>
      </x:c>
    </x:row>
    <x:row r="132">
      <x:c r="A132" t="n">
        <x:v>126</x:v>
      </x:c>
      <x:c r="B132" s="97" t="n">
        <x:f>A132*ReadMe!$C$12</x:f>
        <x:v>31.5</x:v>
      </x:c>
      <x:c r="C132" s="97" t="n">
        <x:f>MIN(ReadMe!$C$10,C131+I132)</x:f>
        <x:v>299.5950997196535</x:v>
      </x:c>
      <x:c r="D132" s="97" t="n">
        <x:f>MIN(ReadMe!$C$10,D131+J132)</x:f>
        <x:v>284.8704824893532</x:v>
      </x:c>
      <x:c r="E132" s="97" t="n">
        <x:f>MIN(ReadMe!$C$10,E131+K132)</x:f>
        <x:v>245.63703201636721</x:v>
      </x:c>
      <x:c r="F132" s="97" t="n">
        <x:f>MIN(ReadMe!$C$10,F131+L132)</x:f>
        <x:v>264.807857560867</x:v>
      </x:c>
      <x:c r="G132" s="97" t="n">
        <x:f>MIN(ReadMe!$C$10,G131+M132)</x:f>
        <x:v>239.49784999562007</x:v>
      </x:c>
      <x:c r="H132" s="97" t="n">
        <x:f>MIN(ReadMe!$C$10,H131+N132)</x:f>
        <x:v>251.57385542650118</x:v>
      </x:c>
      <x:c r="I132" s="97" t="n">
        <x:f>IF(OR($A132&lt;=Drivers!$H$6,C131&gt;=ReadMe!$C$10),0,MAX(ReadMe!$C$15,(Drivers!$E$6+Drivers!$F$6*SIN($A132*ReadMe!$C$14+Drivers!$G$6))*INDEX(TrackData!$G$6:$G$315,MOD(INT(C131),ReadMe!$C$9)+1)*IF(AND($A132&gt;=Drivers!$I$6,$A132&lt;Drivers!$I$6+Drivers!$J$6),Drivers!$K$6,1)*IF(AND($A132&gt;=Drivers!$L$6,$A132&lt;Drivers!$L$6+Drivers!$M$6),Drivers!$N$6,1)))</x:f>
        <x:v>2.4624407403566866</x:v>
      </x:c>
      <x:c r="J132" s="97" t="n">
        <x:f>IF(OR($A132&lt;=Drivers!$H$7,D131&gt;=ReadMe!$C$10),0,MAX(ReadMe!$C$15,(Drivers!$E$7+Drivers!$F$7*SIN($A132*ReadMe!$C$14+Drivers!$G$7))*INDEX(TrackData!$G$6:$G$315,MOD(INT(D131),ReadMe!$C$9)+1)*IF(AND($A132&gt;=Drivers!$I$7,$A132&lt;Drivers!$I$7+Drivers!$J$7),Drivers!$K$7,1)*IF(AND($A132&gt;=Drivers!$L$7,$A132&lt;Drivers!$L$7+Drivers!$M$7),Drivers!$N$7,1)))</x:f>
        <x:v>2.383449200921331</x:v>
      </x:c>
      <x:c r="K132" s="97" t="n">
        <x:f>IF(OR($A132&lt;=Drivers!$H$8,E131&gt;=ReadMe!$C$10),0,MAX(ReadMe!$C$15,(Drivers!$E$8+Drivers!$F$8*SIN($A132*ReadMe!$C$14+Drivers!$G$8))*INDEX(TrackData!$G$6:$G$315,MOD(INT(E131),ReadMe!$C$9)+1)*IF(AND($A132&gt;=Drivers!$I$8,$A132&lt;Drivers!$I$8+Drivers!$J$8),Drivers!$K$8,1)*IF(AND($A132&gt;=Drivers!$L$8,$A132&lt;Drivers!$L$8+Drivers!$M$8),Drivers!$N$8,1)))</x:f>
        <x:v>3.9257447604114684</x:v>
      </x:c>
      <x:c r="L132" s="97" t="n">
        <x:f>IF(OR($A132&lt;=Drivers!$H$9,F131&gt;=ReadMe!$C$10),0,MAX(ReadMe!$C$15,(Drivers!$E$9+Drivers!$F$9*SIN($A132*ReadMe!$C$14+Drivers!$G$9))*INDEX(TrackData!$G$6:$G$315,MOD(INT(F131),ReadMe!$C$9)+1)*IF(AND($A132&gt;=Drivers!$I$9,$A132&lt;Drivers!$I$9+Drivers!$J$9),Drivers!$K$9,1)*IF(AND($A132&gt;=Drivers!$L$9,$A132&lt;Drivers!$L$9+Drivers!$M$9),Drivers!$N$9,1)))</x:f>
        <x:v>2.939945749919551</x:v>
      </x:c>
      <x:c r="M132" s="97" t="n">
        <x:f>IF(OR($A132&lt;=Drivers!$H$10,G131&gt;=ReadMe!$C$10),0,MAX(ReadMe!$C$15,(Drivers!$E$10+Drivers!$F$10*SIN($A132*ReadMe!$C$14+Drivers!$G$10))*INDEX(TrackData!$G$6:$G$315,MOD(INT(G131),ReadMe!$C$9)+1)*IF(AND($A132&gt;=Drivers!$I$10,$A132&lt;Drivers!$I$10+Drivers!$J$10),Drivers!$K$10,1)*IF(AND($A132&gt;=Drivers!$L$10,$A132&lt;Drivers!$L$10+Drivers!$M$10),Drivers!$N$10,1)))</x:f>
        <x:v>1.777728289471947</x:v>
      </x:c>
      <x:c r="N132" s="97" t="n">
        <x:f>IF(OR($A132&lt;=Drivers!$H$11,H131&gt;=ReadMe!$C$10),0,MAX(ReadMe!$C$15,(Drivers!$E$11+Drivers!$F$11*SIN($A132*ReadMe!$C$14+Drivers!$G$11))*INDEX(TrackData!$G$6:$G$315,MOD(INT(H131),ReadMe!$C$9)+1)*IF(AND($A132&gt;=Drivers!$I$11,$A132&lt;Drivers!$I$11+Drivers!$J$11),Drivers!$K$11,1)*IF(AND($A132&gt;=Drivers!$L$11,$A132&lt;Drivers!$L$11+Drivers!$M$11),Drivers!$N$11,1)))</x:f>
        <x:v>2.518200389455723</x:v>
      </x:c>
      <x:c r="O132" t="n">
        <x:f>MIN(ReadMe!$C$8,MAX(0,INT(C132/ReadMe!$C$9)))</x:f>
        <x:v>0</x:v>
      </x:c>
      <x:c r="P132" t="n">
        <x:f>MIN(ReadMe!$C$8,MAX(0,INT(D132/ReadMe!$C$9)))</x:f>
        <x:v>0</x:v>
      </x:c>
      <x:c r="Q132" t="n">
        <x:f>MIN(ReadMe!$C$8,MAX(0,INT(E132/ReadMe!$C$9)))</x:f>
        <x:v>0</x:v>
      </x:c>
      <x:c r="R132" t="n">
        <x:f>MIN(ReadMe!$C$8,MAX(0,INT(F132/ReadMe!$C$9)))</x:f>
        <x:v>0</x:v>
      </x:c>
      <x:c r="S132" t="n">
        <x:f>MIN(ReadMe!$C$8,MAX(0,INT(G132/ReadMe!$C$9)))</x:f>
        <x:v>0</x:v>
      </x:c>
      <x:c r="T132" t="n">
        <x:f>MIN(ReadMe!$C$8,MAX(0,INT(H132/ReadMe!$C$9)))</x:f>
        <x:v>0</x:v>
      </x:c>
    </x:row>
    <x:row r="133">
      <x:c r="A133" t="n">
        <x:v>127</x:v>
      </x:c>
      <x:c r="B133" s="97" t="n">
        <x:f>A133*ReadMe!$C$12</x:f>
        <x:v>31.75</x:v>
      </x:c>
      <x:c r="C133" s="97" t="n">
        <x:f>MIN(ReadMe!$C$10,C132+I133)</x:f>
        <x:v>302.0484566724433</x:v>
      </x:c>
      <x:c r="D133" s="97" t="n">
        <x:f>MIN(ReadMe!$C$10,D132+J133)</x:f>
        <x:v>287.27004272492854</x:v>
      </x:c>
      <x:c r="E133" s="97" t="n">
        <x:f>MIN(ReadMe!$C$10,E132+K133)</x:f>
        <x:v>249.60209062621473</x:v>
      </x:c>
      <x:c r="F133" s="97" t="n">
        <x:f>MIN(ReadMe!$C$10,F132+L133)</x:f>
        <x:v>267.7465111082153</x:v>
      </x:c>
      <x:c r="G133" s="97" t="n">
        <x:f>MIN(ReadMe!$C$10,G132+M133)</x:f>
        <x:v>241.2589928329678</x:v>
      </x:c>
      <x:c r="H133" s="97" t="n">
        <x:f>MIN(ReadMe!$C$10,H132+N133)</x:f>
        <x:v>254.0715731128688</x:v>
      </x:c>
      <x:c r="I133" s="97" t="n">
        <x:f>IF(OR($A133&lt;=Drivers!$H$6,C132&gt;=ReadMe!$C$10),0,MAX(ReadMe!$C$15,(Drivers!$E$6+Drivers!$F$6*SIN($A133*ReadMe!$C$14+Drivers!$G$6))*INDEX(TrackData!$G$6:$G$315,MOD(INT(C132),ReadMe!$C$9)+1)*IF(AND($A133&gt;=Drivers!$I$6,$A133&lt;Drivers!$I$6+Drivers!$J$6),Drivers!$K$6,1)*IF(AND($A133&gt;=Drivers!$L$6,$A133&lt;Drivers!$L$6+Drivers!$M$6),Drivers!$N$6,1)))</x:f>
        <x:v>2.45335695278984</x:v>
      </x:c>
      <x:c r="J133" s="97" t="n">
        <x:f>IF(OR($A133&lt;=Drivers!$H$7,D132&gt;=ReadMe!$C$10),0,MAX(ReadMe!$C$15,(Drivers!$E$7+Drivers!$F$7*SIN($A133*ReadMe!$C$14+Drivers!$G$7))*INDEX(TrackData!$G$6:$G$315,MOD(INT(D132),ReadMe!$C$9)+1)*IF(AND($A133&gt;=Drivers!$I$7,$A133&lt;Drivers!$I$7+Drivers!$J$7),Drivers!$K$7,1)*IF(AND($A133&gt;=Drivers!$L$7,$A133&lt;Drivers!$L$7+Drivers!$M$7),Drivers!$N$7,1)))</x:f>
        <x:v>2.3995602355753323</x:v>
      </x:c>
      <x:c r="K133" s="97" t="n">
        <x:f>IF(OR($A133&lt;=Drivers!$H$8,E132&gt;=ReadMe!$C$10),0,MAX(ReadMe!$C$15,(Drivers!$E$8+Drivers!$F$8*SIN($A133*ReadMe!$C$14+Drivers!$G$8))*INDEX(TrackData!$G$6:$G$315,MOD(INT(E132),ReadMe!$C$9)+1)*IF(AND($A133&gt;=Drivers!$I$8,$A133&lt;Drivers!$I$8+Drivers!$J$8),Drivers!$K$8,1)*IF(AND($A133&gt;=Drivers!$L$8,$A133&lt;Drivers!$L$8+Drivers!$M$8),Drivers!$N$8,1)))</x:f>
        <x:v>3.9650586098475094</x:v>
      </x:c>
      <x:c r="L133" s="97" t="n">
        <x:f>IF(OR($A133&lt;=Drivers!$H$9,F132&gt;=ReadMe!$C$10),0,MAX(ReadMe!$C$15,(Drivers!$E$9+Drivers!$F$9*SIN($A133*ReadMe!$C$14+Drivers!$G$9))*INDEX(TrackData!$G$6:$G$315,MOD(INT(F132),ReadMe!$C$9)+1)*IF(AND($A133&gt;=Drivers!$I$9,$A133&lt;Drivers!$I$9+Drivers!$J$9),Drivers!$K$9,1)*IF(AND($A133&gt;=Drivers!$L$9,$A133&lt;Drivers!$L$9+Drivers!$M$9),Drivers!$N$9,1)))</x:f>
        <x:v>2.938653547348354</x:v>
      </x:c>
      <x:c r="M133" s="97" t="n">
        <x:f>IF(OR($A133&lt;=Drivers!$H$10,G132&gt;=ReadMe!$C$10),0,MAX(ReadMe!$C$15,(Drivers!$E$10+Drivers!$F$10*SIN($A133*ReadMe!$C$14+Drivers!$G$10))*INDEX(TrackData!$G$6:$G$315,MOD(INT(G132),ReadMe!$C$9)+1)*IF(AND($A133&gt;=Drivers!$I$10,$A133&lt;Drivers!$I$10+Drivers!$J$10),Drivers!$K$10,1)*IF(AND($A133&gt;=Drivers!$L$10,$A133&lt;Drivers!$L$10+Drivers!$M$10),Drivers!$N$10,1)))</x:f>
        <x:v>1.76114283734774</x:v>
      </x:c>
      <x:c r="N133" s="97" t="n">
        <x:f>IF(OR($A133&lt;=Drivers!$H$11,H132&gt;=ReadMe!$C$10),0,MAX(ReadMe!$C$15,(Drivers!$E$11+Drivers!$F$11*SIN($A133*ReadMe!$C$14+Drivers!$G$11))*INDEX(TrackData!$G$6:$G$315,MOD(INT(H132),ReadMe!$C$9)+1)*IF(AND($A133&gt;=Drivers!$I$11,$A133&lt;Drivers!$I$11+Drivers!$J$11),Drivers!$K$11,1)*IF(AND($A133&gt;=Drivers!$L$11,$A133&lt;Drivers!$L$11+Drivers!$M$11),Drivers!$N$11,1)))</x:f>
        <x:v>2.4977176863676265</x:v>
      </x:c>
      <x:c r="O133" t="n">
        <x:f>MIN(ReadMe!$C$8,MAX(0,INT(C133/ReadMe!$C$9)))</x:f>
        <x:v>0</x:v>
      </x:c>
      <x:c r="P133" t="n">
        <x:f>MIN(ReadMe!$C$8,MAX(0,INT(D133/ReadMe!$C$9)))</x:f>
        <x:v>0</x:v>
      </x:c>
      <x:c r="Q133" t="n">
        <x:f>MIN(ReadMe!$C$8,MAX(0,INT(E133/ReadMe!$C$9)))</x:f>
        <x:v>0</x:v>
      </x:c>
      <x:c r="R133" t="n">
        <x:f>MIN(ReadMe!$C$8,MAX(0,INT(F133/ReadMe!$C$9)))</x:f>
        <x:v>0</x:v>
      </x:c>
      <x:c r="S133" t="n">
        <x:f>MIN(ReadMe!$C$8,MAX(0,INT(G133/ReadMe!$C$9)))</x:f>
        <x:v>0</x:v>
      </x:c>
      <x:c r="T133" t="n">
        <x:f>MIN(ReadMe!$C$8,MAX(0,INT(H133/ReadMe!$C$9)))</x:f>
        <x:v>0</x:v>
      </x:c>
    </x:row>
    <x:row r="134">
      <x:c r="A134" t="n">
        <x:v>128</x:v>
      </x:c>
      <x:c r="B134" s="97" t="n">
        <x:f>A134*ReadMe!$C$12</x:f>
        <x:v>32</x:v>
      </x:c>
      <x:c r="C134" s="97" t="n">
        <x:f>MIN(ReadMe!$C$10,C133+I134)</x:f>
        <x:v>304.49415258456185</x:v>
      </x:c>
      <x:c r="D134" s="97" t="n">
        <x:f>MIN(ReadMe!$C$10,D133+J134)</x:f>
        <x:v>289.6872317330867</x:v>
      </x:c>
      <x:c r="E134" s="97" t="n">
        <x:f>MIN(ReadMe!$C$10,E133+K134)</x:f>
        <x:v>253.60482059848434</x:v>
      </x:c>
      <x:c r="F134" s="97" t="n">
        <x:f>MIN(ReadMe!$C$10,F133+L134)</x:f>
        <x:v>270.682160461869</x:v>
      </x:c>
      <x:c r="G134" s="97" t="n">
        <x:f>MIN(ReadMe!$C$10,G133+M134)</x:f>
        <x:v>243.90144642113458</x:v>
      </x:c>
      <x:c r="H134" s="97" t="n">
        <x:f>MIN(ReadMe!$C$10,H133+N134)</x:f>
        <x:v>256.5497877164295</x:v>
      </x:c>
      <x:c r="I134" s="97" t="n">
        <x:f>IF(OR($A134&lt;=Drivers!$H$6,C133&gt;=ReadMe!$C$10),0,MAX(ReadMe!$C$15,(Drivers!$E$6+Drivers!$F$6*SIN($A134*ReadMe!$C$14+Drivers!$G$6))*INDEX(TrackData!$G$6:$G$315,MOD(INT(C133),ReadMe!$C$9)+1)*IF(AND($A134&gt;=Drivers!$I$6,$A134&lt;Drivers!$I$6+Drivers!$J$6),Drivers!$K$6,1)*IF(AND($A134&gt;=Drivers!$L$6,$A134&lt;Drivers!$L$6+Drivers!$M$6),Drivers!$N$6,1)))</x:f>
        <x:v>2.4456959121185284</x:v>
      </x:c>
      <x:c r="J134" s="97" t="n">
        <x:f>IF(OR($A134&lt;=Drivers!$H$7,D133&gt;=ReadMe!$C$10),0,MAX(ReadMe!$C$15,(Drivers!$E$7+Drivers!$F$7*SIN($A134*ReadMe!$C$14+Drivers!$G$7))*INDEX(TrackData!$G$6:$G$315,MOD(INT(D133),ReadMe!$C$9)+1)*IF(AND($A134&gt;=Drivers!$I$7,$A134&lt;Drivers!$I$7+Drivers!$J$7),Drivers!$K$7,1)*IF(AND($A134&gt;=Drivers!$L$7,$A134&lt;Drivers!$L$7+Drivers!$M$7),Drivers!$N$7,1)))</x:f>
        <x:v>2.4171890081582017</x:v>
      </x:c>
      <x:c r="K134" s="97" t="n">
        <x:f>IF(OR($A134&lt;=Drivers!$H$8,E133&gt;=ReadMe!$C$10),0,MAX(ReadMe!$C$15,(Drivers!$E$8+Drivers!$F$8*SIN($A134*ReadMe!$C$14+Drivers!$G$8))*INDEX(TrackData!$G$6:$G$315,MOD(INT(E133),ReadMe!$C$9)+1)*IF(AND($A134&gt;=Drivers!$I$8,$A134&lt;Drivers!$I$8+Drivers!$J$8),Drivers!$K$8,1)*IF(AND($A134&gt;=Drivers!$L$8,$A134&lt;Drivers!$L$8+Drivers!$M$8),Drivers!$N$8,1)))</x:f>
        <x:v>4.00272997226961</x:v>
      </x:c>
      <x:c r="L134" s="97" t="n">
        <x:f>IF(OR($A134&lt;=Drivers!$H$9,F133&gt;=ReadMe!$C$10),0,MAX(ReadMe!$C$15,(Drivers!$E$9+Drivers!$F$9*SIN($A134*ReadMe!$C$14+Drivers!$G$9))*INDEX(TrackData!$G$6:$G$315,MOD(INT(F133),ReadMe!$C$9)+1)*IF(AND($A134&gt;=Drivers!$I$9,$A134&lt;Drivers!$I$9+Drivers!$J$9),Drivers!$K$9,1)*IF(AND($A134&gt;=Drivers!$L$9,$A134&lt;Drivers!$L$9+Drivers!$M$9),Drivers!$N$9,1)))</x:f>
        <x:v>2.935649353653672</x:v>
      </x:c>
      <x:c r="M134" s="97" t="n">
        <x:f>IF(OR($A134&lt;=Drivers!$H$10,G133&gt;=ReadMe!$C$10),0,MAX(ReadMe!$C$15,(Drivers!$E$10+Drivers!$F$10*SIN($A134*ReadMe!$C$14+Drivers!$G$10))*INDEX(TrackData!$G$6:$G$315,MOD(INT(G133),ReadMe!$C$9)+1)*IF(AND($A134&gt;=Drivers!$I$10,$A134&lt;Drivers!$I$10+Drivers!$J$10),Drivers!$K$10,1)*IF(AND($A134&gt;=Drivers!$L$10,$A134&lt;Drivers!$L$10+Drivers!$M$10),Drivers!$N$10,1)))</x:f>
        <x:v>2.6424535881667803</x:v>
      </x:c>
      <x:c r="N134" s="97" t="n">
        <x:f>IF(OR($A134&lt;=Drivers!$H$11,H133&gt;=ReadMe!$C$10),0,MAX(ReadMe!$C$15,(Drivers!$E$11+Drivers!$F$11*SIN($A134*ReadMe!$C$14+Drivers!$G$11))*INDEX(TrackData!$G$6:$G$315,MOD(INT(H133),ReadMe!$C$9)+1)*IF(AND($A134&gt;=Drivers!$I$11,$A134&lt;Drivers!$I$11+Drivers!$J$11),Drivers!$K$11,1)*IF(AND($A134&gt;=Drivers!$L$11,$A134&lt;Drivers!$L$11+Drivers!$M$11),Drivers!$N$11,1)))</x:f>
        <x:v>2.4782146035607</x:v>
      </x:c>
      <x:c r="O134" t="n">
        <x:f>MIN(ReadMe!$C$8,MAX(0,INT(C134/ReadMe!$C$9)))</x:f>
        <x:v>0</x:v>
      </x:c>
      <x:c r="P134" t="n">
        <x:f>MIN(ReadMe!$C$8,MAX(0,INT(D134/ReadMe!$C$9)))</x:f>
        <x:v>0</x:v>
      </x:c>
      <x:c r="Q134" t="n">
        <x:f>MIN(ReadMe!$C$8,MAX(0,INT(E134/ReadMe!$C$9)))</x:f>
        <x:v>0</x:v>
      </x:c>
      <x:c r="R134" t="n">
        <x:f>MIN(ReadMe!$C$8,MAX(0,INT(F134/ReadMe!$C$9)))</x:f>
        <x:v>0</x:v>
      </x:c>
      <x:c r="S134" t="n">
        <x:f>MIN(ReadMe!$C$8,MAX(0,INT(G134/ReadMe!$C$9)))</x:f>
        <x:v>0</x:v>
      </x:c>
      <x:c r="T134" t="n">
        <x:f>MIN(ReadMe!$C$8,MAX(0,INT(H134/ReadMe!$C$9)))</x:f>
        <x:v>0</x:v>
      </x:c>
    </x:row>
    <x:row r="135">
      <x:c r="A135" t="n">
        <x:v>129</x:v>
      </x:c>
      <x:c r="B135" s="97" t="n">
        <x:f>A135*ReadMe!$C$12</x:f>
        <x:v>32.25</x:v>
      </x:c>
      <x:c r="C135" s="97" t="n">
        <x:f>MIN(ReadMe!$C$10,C134+I135)</x:f>
        <x:v>306.9336629495224</x:v>
      </x:c>
      <x:c r="D135" s="97" t="n">
        <x:f>MIN(ReadMe!$C$10,D134+J135)</x:f>
        <x:v>292.12344587684566</x:v>
      </x:c>
      <x:c r="E135" s="97" t="n">
        <x:f>MIN(ReadMe!$C$10,E134+K135)</x:f>
        <x:v>257.64332007709714</x:v>
      </x:c>
      <x:c r="F135" s="97" t="n">
        <x:f>MIN(ReadMe!$C$10,F134+L135)</x:f>
        <x:v>273.6131143147164</x:v>
      </x:c>
      <x:c r="G135" s="97" t="n">
        <x:f>MIN(ReadMe!$C$10,G134+M135)</x:f>
        <x:v>246.51731881185066</x:v>
      </x:c>
      <x:c r="H135" s="97" t="n">
        <x:f>MIN(ReadMe!$C$10,H134+N135)</x:f>
        <x:v>259.0096131370876</x:v>
      </x:c>
      <x:c r="I135" s="97" t="n">
        <x:f>IF(OR($A135&lt;=Drivers!$H$6,C134&gt;=ReadMe!$C$10),0,MAX(ReadMe!$C$15,(Drivers!$E$6+Drivers!$F$6*SIN($A135*ReadMe!$C$14+Drivers!$G$6))*INDEX(TrackData!$G$6:$G$315,MOD(INT(C134),ReadMe!$C$9)+1)*IF(AND($A135&gt;=Drivers!$I$6,$A135&lt;Drivers!$I$6+Drivers!$J$6),Drivers!$K$6,1)*IF(AND($A135&gt;=Drivers!$L$6,$A135&lt;Drivers!$L$6+Drivers!$M$6),Drivers!$N$6,1)))</x:f>
        <x:v>2.4395103649605496</x:v>
      </x:c>
      <x:c r="J135" s="97" t="n">
        <x:f>IF(OR($A135&lt;=Drivers!$H$7,D134&gt;=ReadMe!$C$10),0,MAX(ReadMe!$C$15,(Drivers!$E$7+Drivers!$F$7*SIN($A135*ReadMe!$C$14+Drivers!$G$7))*INDEX(TrackData!$G$6:$G$315,MOD(INT(D134),ReadMe!$C$9)+1)*IF(AND($A135&gt;=Drivers!$I$7,$A135&lt;Drivers!$I$7+Drivers!$J$7),Drivers!$K$7,1)*IF(AND($A135&gt;=Drivers!$L$7,$A135&lt;Drivers!$L$7+Drivers!$M$7),Drivers!$N$7,1)))</x:f>
        <x:v>2.436214143758937</x:v>
      </x:c>
      <x:c r="K135" s="97" t="n">
        <x:f>IF(OR($A135&lt;=Drivers!$H$8,E134&gt;=ReadMe!$C$10),0,MAX(ReadMe!$C$15,(Drivers!$E$8+Drivers!$F$8*SIN($A135*ReadMe!$C$14+Drivers!$G$8))*INDEX(TrackData!$G$6:$G$315,MOD(INT(E134),ReadMe!$C$9)+1)*IF(AND($A135&gt;=Drivers!$I$8,$A135&lt;Drivers!$I$8+Drivers!$J$8),Drivers!$K$8,1)*IF(AND($A135&gt;=Drivers!$L$8,$A135&lt;Drivers!$L$8+Drivers!$M$8),Drivers!$N$8,1)))</x:f>
        <x:v>4.038499478612804</x:v>
      </x:c>
      <x:c r="L135" s="97" t="n">
        <x:f>IF(OR($A135&lt;=Drivers!$H$9,F134&gt;=ReadMe!$C$10),0,MAX(ReadMe!$C$15,(Drivers!$E$9+Drivers!$F$9*SIN($A135*ReadMe!$C$14+Drivers!$G$9))*INDEX(TrackData!$G$6:$G$315,MOD(INT(F134),ReadMe!$C$9)+1)*IF(AND($A135&gt;=Drivers!$I$9,$A135&lt;Drivers!$I$9+Drivers!$J$9),Drivers!$K$9,1)*IF(AND($A135&gt;=Drivers!$L$9,$A135&lt;Drivers!$L$9+Drivers!$M$9),Drivers!$N$9,1)))</x:f>
        <x:v>2.9309538528474293</x:v>
      </x:c>
      <x:c r="M135" s="97" t="n">
        <x:f>IF(OR($A135&lt;=Drivers!$H$10,G134&gt;=ReadMe!$C$10),0,MAX(ReadMe!$C$15,(Drivers!$E$10+Drivers!$F$10*SIN($A135*ReadMe!$C$14+Drivers!$G$10))*INDEX(TrackData!$G$6:$G$315,MOD(INT(G134),ReadMe!$C$9)+1)*IF(AND($A135&gt;=Drivers!$I$10,$A135&lt;Drivers!$I$10+Drivers!$J$10),Drivers!$K$10,1)*IF(AND($A135&gt;=Drivers!$L$10,$A135&lt;Drivers!$L$10+Drivers!$M$10),Drivers!$N$10,1)))</x:f>
        <x:v>2.615872390716065</x:v>
      </x:c>
      <x:c r="N135" s="97" t="n">
        <x:f>IF(OR($A135&lt;=Drivers!$H$11,H134&gt;=ReadMe!$C$10),0,MAX(ReadMe!$C$15,(Drivers!$E$11+Drivers!$F$11*SIN($A135*ReadMe!$C$14+Drivers!$G$11))*INDEX(TrackData!$G$6:$G$315,MOD(INT(H134),ReadMe!$C$9)+1)*IF(AND($A135&gt;=Drivers!$I$11,$A135&lt;Drivers!$I$11+Drivers!$J$11),Drivers!$K$11,1)*IF(AND($A135&gt;=Drivers!$L$11,$A135&lt;Drivers!$L$11+Drivers!$M$11),Drivers!$N$11,1)))</x:f>
        <x:v>2.4598254206581487</x:v>
      </x:c>
      <x:c r="O135" t="n">
        <x:f>MIN(ReadMe!$C$8,MAX(0,INT(C135/ReadMe!$C$9)))</x:f>
        <x:v>0</x:v>
      </x:c>
      <x:c r="P135" t="n">
        <x:f>MIN(ReadMe!$C$8,MAX(0,INT(D135/ReadMe!$C$9)))</x:f>
        <x:v>0</x:v>
      </x:c>
      <x:c r="Q135" t="n">
        <x:f>MIN(ReadMe!$C$8,MAX(0,INT(E135/ReadMe!$C$9)))</x:f>
        <x:v>0</x:v>
      </x:c>
      <x:c r="R135" t="n">
        <x:f>MIN(ReadMe!$C$8,MAX(0,INT(F135/ReadMe!$C$9)))</x:f>
        <x:v>0</x:v>
      </x:c>
      <x:c r="S135" t="n">
        <x:f>MIN(ReadMe!$C$8,MAX(0,INT(G135/ReadMe!$C$9)))</x:f>
        <x:v>0</x:v>
      </x:c>
      <x:c r="T135" t="n">
        <x:f>MIN(ReadMe!$C$8,MAX(0,INT(H135/ReadMe!$C$9)))</x:f>
        <x:v>0</x:v>
      </x:c>
    </x:row>
    <x:row r="136">
      <x:c r="A136" t="n">
        <x:v>130</x:v>
      </x:c>
      <x:c r="B136" s="97" t="n">
        <x:f>A136*ReadMe!$C$12</x:f>
        <x:v>32.5</x:v>
      </x:c>
      <x:c r="C136" s="97" t="n">
        <x:f>MIN(ReadMe!$C$10,C135+I136)</x:f>
        <x:v>309.3685058486153</x:v>
      </x:c>
      <x:c r="D136" s="97" t="n">
        <x:f>MIN(ReadMe!$C$10,D135+J136)</x:f>
        <x:v>294.5799505302885</x:v>
      </x:c>
      <x:c r="E136" s="97" t="n">
        <x:f>MIN(ReadMe!$C$10,E135+K136)</x:f>
        <x:v>261.71544093127596</x:v>
      </x:c>
      <x:c r="F136" s="97" t="n">
        <x:f>MIN(ReadMe!$C$10,F135+L136)</x:f>
        <x:v>276.53771368838534</x:v>
      </x:c>
      <x:c r="G136" s="97" t="n">
        <x:f>MIN(ReadMe!$C$10,G135+M136)</x:f>
        <x:v>249.10615647067263</x:v>
      </x:c>
      <x:c r="H136" s="97" t="n">
        <x:f>MIN(ReadMe!$C$10,H135+N136)</x:f>
        <x:v>261.45228988511866</x:v>
      </x:c>
      <x:c r="I136" s="97" t="n">
        <x:f>IF(OR($A136&lt;=Drivers!$H$6,C135&gt;=ReadMe!$C$10),0,MAX(ReadMe!$C$15,(Drivers!$E$6+Drivers!$F$6*SIN($A136*ReadMe!$C$14+Drivers!$G$6))*INDEX(TrackData!$G$6:$G$315,MOD(INT(C135),ReadMe!$C$9)+1)*IF(AND($A136&gt;=Drivers!$I$6,$A136&lt;Drivers!$I$6+Drivers!$J$6),Drivers!$K$6,1)*IF(AND($A136&gt;=Drivers!$L$6,$A136&lt;Drivers!$L$6+Drivers!$M$6),Drivers!$N$6,1)))</x:f>
        <x:v>2.434842899092918</x:v>
      </x:c>
      <x:c r="J136" s="97" t="n">
        <x:f>IF(OR($A136&lt;=Drivers!$H$7,D135&gt;=ReadMe!$C$10),0,MAX(ReadMe!$C$15,(Drivers!$E$7+Drivers!$F$7*SIN($A136*ReadMe!$C$14+Drivers!$G$7))*INDEX(TrackData!$G$6:$G$315,MOD(INT(D135),ReadMe!$C$9)+1)*IF(AND($A136&gt;=Drivers!$I$7,$A136&lt;Drivers!$I$7+Drivers!$J$7),Drivers!$K$7,1)*IF(AND($A136&gt;=Drivers!$L$7,$A136&lt;Drivers!$L$7+Drivers!$M$7),Drivers!$N$7,1)))</x:f>
        <x:v>2.456504653442858</x:v>
      </x:c>
      <x:c r="K136" s="97" t="n">
        <x:f>IF(OR($A136&lt;=Drivers!$H$8,E135&gt;=ReadMe!$C$10),0,MAX(ReadMe!$C$15,(Drivers!$E$8+Drivers!$F$8*SIN($A136*ReadMe!$C$14+Drivers!$G$8))*INDEX(TrackData!$G$6:$G$315,MOD(INT(E135),ReadMe!$C$9)+1)*IF(AND($A136&gt;=Drivers!$I$8,$A136&lt;Drivers!$I$8+Drivers!$J$8),Drivers!$K$8,1)*IF(AND($A136&gt;=Drivers!$L$8,$A136&lt;Drivers!$L$8+Drivers!$M$8),Drivers!$N$8,1)))</x:f>
        <x:v>4.072120854178805</x:v>
      </x:c>
      <x:c r="L136" s="97" t="n">
        <x:f>IF(OR($A136&lt;=Drivers!$H$9,F135&gt;=ReadMe!$C$10),0,MAX(ReadMe!$C$15,(Drivers!$E$9+Drivers!$F$9*SIN($A136*ReadMe!$C$14+Drivers!$G$9))*INDEX(TrackData!$G$6:$G$315,MOD(INT(F135),ReadMe!$C$9)+1)*IF(AND($A136&gt;=Drivers!$I$9,$A136&lt;Drivers!$I$9+Drivers!$J$9),Drivers!$K$9,1)*IF(AND($A136&gt;=Drivers!$L$9,$A136&lt;Drivers!$L$9+Drivers!$M$9),Drivers!$N$9,1)))</x:f>
        <x:v>2.9245993736688956</x:v>
      </x:c>
      <x:c r="M136" s="97" t="n">
        <x:f>IF(OR($A136&lt;=Drivers!$H$10,G135&gt;=ReadMe!$C$10),0,MAX(ReadMe!$C$15,(Drivers!$E$10+Drivers!$F$10*SIN($A136*ReadMe!$C$14+Drivers!$G$10))*INDEX(TrackData!$G$6:$G$315,MOD(INT(G135),ReadMe!$C$9)+1)*IF(AND($A136&gt;=Drivers!$I$10,$A136&lt;Drivers!$I$10+Drivers!$J$10),Drivers!$K$10,1)*IF(AND($A136&gt;=Drivers!$L$10,$A136&lt;Drivers!$L$10+Drivers!$M$10),Drivers!$N$10,1)))</x:f>
        <x:v>2.58883765882198</x:v>
      </x:c>
      <x:c r="N136" s="97" t="n">
        <x:f>IF(OR($A136&lt;=Drivers!$H$11,H135&gt;=ReadMe!$C$10),0,MAX(ReadMe!$C$15,(Drivers!$E$11+Drivers!$F$11*SIN($A136*ReadMe!$C$14+Drivers!$G$11))*INDEX(TrackData!$G$6:$G$315,MOD(INT(H135),ReadMe!$C$9)+1)*IF(AND($A136&gt;=Drivers!$I$11,$A136&lt;Drivers!$I$11+Drivers!$J$11),Drivers!$K$11,1)*IF(AND($A136&gt;=Drivers!$L$11,$A136&lt;Drivers!$L$11+Drivers!$M$11),Drivers!$N$11,1)))</x:f>
        <x:v>2.4426767480310394</x:v>
      </x:c>
      <x:c r="O136" t="n">
        <x:f>MIN(ReadMe!$C$8,MAX(0,INT(C136/ReadMe!$C$9)))</x:f>
        <x:v>0</x:v>
      </x:c>
      <x:c r="P136" t="n">
        <x:f>MIN(ReadMe!$C$8,MAX(0,INT(D136/ReadMe!$C$9)))</x:f>
        <x:v>0</x:v>
      </x:c>
      <x:c r="Q136" t="n">
        <x:f>MIN(ReadMe!$C$8,MAX(0,INT(E136/ReadMe!$C$9)))</x:f>
        <x:v>0</x:v>
      </x:c>
      <x:c r="R136" t="n">
        <x:f>MIN(ReadMe!$C$8,MAX(0,INT(F136/ReadMe!$C$9)))</x:f>
        <x:v>0</x:v>
      </x:c>
      <x:c r="S136" t="n">
        <x:f>MIN(ReadMe!$C$8,MAX(0,INT(G136/ReadMe!$C$9)))</x:f>
        <x:v>0</x:v>
      </x:c>
      <x:c r="T136" t="n">
        <x:f>MIN(ReadMe!$C$8,MAX(0,INT(H136/ReadMe!$C$9)))</x:f>
        <x:v>0</x:v>
      </x:c>
    </x:row>
    <x:row r="137">
      <x:c r="A137" t="n">
        <x:v>131</x:v>
      </x:c>
      <x:c r="B137" s="97" t="n">
        <x:f>A137*ReadMe!$C$12</x:f>
        <x:v>32.75</x:v>
      </x:c>
      <x:c r="C137" s="97" t="n">
        <x:f>MIN(ReadMe!$C$10,C136+I137)</x:f>
        <x:v>311.80023149884835</x:v>
      </x:c>
      <x:c r="D137" s="97" t="n">
        <x:f>MIN(ReadMe!$C$10,D136+J137)</x:f>
        <x:v>297.057871366405</x:v>
      </x:c>
      <x:c r="E137" s="97" t="n">
        <x:f>MIN(ReadMe!$C$10,E136+K137)</x:f>
        <x:v>265.8188035455246</x:v>
      </x:c>
      <x:c r="F137" s="97" t="n">
        <x:f>MIN(ReadMe!$C$10,F136+L137)</x:f>
        <x:v>279.45434335538516</x:v>
      </x:c>
      <x:c r="G137" s="97" t="n">
        <x:f>MIN(ReadMe!$C$10,G136+M137)</x:f>
        <x:v>251.66769199853113</x:v>
      </x:c>
      <x:c r="H137" s="97" t="n">
        <x:f>MIN(ReadMe!$C$10,H136+N137)</x:f>
        <x:v>263.8791765401987</x:v>
      </x:c>
      <x:c r="I137" s="97" t="n">
        <x:f>IF(OR($A137&lt;=Drivers!$H$6,C136&gt;=ReadMe!$C$10),0,MAX(ReadMe!$C$15,(Drivers!$E$6+Drivers!$F$6*SIN($A137*ReadMe!$C$14+Drivers!$G$6))*INDEX(TrackData!$G$6:$G$315,MOD(INT(C136),ReadMe!$C$9)+1)*IF(AND($A137&gt;=Drivers!$I$6,$A137&lt;Drivers!$I$6+Drivers!$J$6),Drivers!$K$6,1)*IF(AND($A137&gt;=Drivers!$L$6,$A137&lt;Drivers!$L$6+Drivers!$M$6),Drivers!$N$6,1)))</x:f>
        <x:v>2.43172565023306</x:v>
      </x:c>
      <x:c r="J137" s="97" t="n">
        <x:f>IF(OR($A137&lt;=Drivers!$H$7,D136&gt;=ReadMe!$C$10),0,MAX(ReadMe!$C$15,(Drivers!$E$7+Drivers!$F$7*SIN($A137*ReadMe!$C$14+Drivers!$G$7))*INDEX(TrackData!$G$6:$G$315,MOD(INT(D136),ReadMe!$C$9)+1)*IF(AND($A137&gt;=Drivers!$I$7,$A137&lt;Drivers!$I$7+Drivers!$J$7),Drivers!$K$7,1)*IF(AND($A137&gt;=Drivers!$L$7,$A137&lt;Drivers!$L$7+Drivers!$M$7),Drivers!$N$7,1)))</x:f>
        <x:v>2.477920836116454</x:v>
      </x:c>
      <x:c r="K137" s="97" t="n">
        <x:f>IF(OR($A137&lt;=Drivers!$H$8,E136&gt;=ReadMe!$C$10),0,MAX(ReadMe!$C$15,(Drivers!$E$8+Drivers!$F$8*SIN($A137*ReadMe!$C$14+Drivers!$G$8))*INDEX(TrackData!$G$6:$G$315,MOD(INT(E136),ReadMe!$C$9)+1)*IF(AND($A137&gt;=Drivers!$I$8,$A137&lt;Drivers!$I$8+Drivers!$J$8),Drivers!$K$8,1)*IF(AND($A137&gt;=Drivers!$L$8,$A137&lt;Drivers!$L$8+Drivers!$M$8),Drivers!$N$8,1)))</x:f>
        <x:v>4.103362614248646</x:v>
      </x:c>
      <x:c r="L137" s="97" t="n">
        <x:f>IF(OR($A137&lt;=Drivers!$H$9,F136&gt;=ReadMe!$C$10),0,MAX(ReadMe!$C$15,(Drivers!$E$9+Drivers!$F$9*SIN($A137*ReadMe!$C$14+Drivers!$G$9))*INDEX(TrackData!$G$6:$G$315,MOD(INT(F136),ReadMe!$C$9)+1)*IF(AND($A137&gt;=Drivers!$I$9,$A137&lt;Drivers!$I$9+Drivers!$J$9),Drivers!$K$9,1)*IF(AND($A137&gt;=Drivers!$L$9,$A137&lt;Drivers!$L$9+Drivers!$M$9),Drivers!$N$9,1)))</x:f>
        <x:v>2.9166296669998264</x:v>
      </x:c>
      <x:c r="M137" s="97" t="n">
        <x:f>IF(OR($A137&lt;=Drivers!$H$10,G136&gt;=ReadMe!$C$10),0,MAX(ReadMe!$C$15,(Drivers!$E$10+Drivers!$F$10*SIN($A137*ReadMe!$C$14+Drivers!$G$10))*INDEX(TrackData!$G$6:$G$315,MOD(INT(G136),ReadMe!$C$9)+1)*IF(AND($A137&gt;=Drivers!$I$10,$A137&lt;Drivers!$I$10+Drivers!$J$10),Drivers!$K$10,1)*IF(AND($A137&gt;=Drivers!$L$10,$A137&lt;Drivers!$L$10+Drivers!$M$10),Drivers!$N$10,1)))</x:f>
        <x:v>2.5615355278585095</x:v>
      </x:c>
      <x:c r="N137" s="97" t="n">
        <x:f>IF(OR($A137&lt;=Drivers!$H$11,H136&gt;=ReadMe!$C$10),0,MAX(ReadMe!$C$15,(Drivers!$E$11+Drivers!$F$11*SIN($A137*ReadMe!$C$14+Drivers!$G$11))*INDEX(TrackData!$G$6:$G$315,MOD(INT(H136),ReadMe!$C$9)+1)*IF(AND($A137&gt;=Drivers!$I$11,$A137&lt;Drivers!$I$11+Drivers!$J$11),Drivers!$K$11,1)*IF(AND($A137&gt;=Drivers!$L$11,$A137&lt;Drivers!$L$11+Drivers!$M$11),Drivers!$N$11,1)))</x:f>
        <x:v>2.4268866550800725</x:v>
      </x:c>
      <x:c r="O137" t="n">
        <x:f>MIN(ReadMe!$C$8,MAX(0,INT(C137/ReadMe!$C$9)))</x:f>
        <x:v>1</x:v>
      </x:c>
      <x:c r="P137" t="n">
        <x:f>MIN(ReadMe!$C$8,MAX(0,INT(D137/ReadMe!$C$9)))</x:f>
        <x:v>0</x:v>
      </x:c>
      <x:c r="Q137" t="n">
        <x:f>MIN(ReadMe!$C$8,MAX(0,INT(E137/ReadMe!$C$9)))</x:f>
        <x:v>0</x:v>
      </x:c>
      <x:c r="R137" t="n">
        <x:f>MIN(ReadMe!$C$8,MAX(0,INT(F137/ReadMe!$C$9)))</x:f>
        <x:v>0</x:v>
      </x:c>
      <x:c r="S137" t="n">
        <x:f>MIN(ReadMe!$C$8,MAX(0,INT(G137/ReadMe!$C$9)))</x:f>
        <x:v>0</x:v>
      </x:c>
      <x:c r="T137" t="n">
        <x:f>MIN(ReadMe!$C$8,MAX(0,INT(H137/ReadMe!$C$9)))</x:f>
        <x:v>0</x:v>
      </x:c>
    </x:row>
    <x:row r="138">
      <x:c r="A138" t="n">
        <x:v>132</x:v>
      </x:c>
      <x:c r="B138" s="97" t="n">
        <x:f>A138*ReadMe!$C$12</x:f>
        <x:v>33</x:v>
      </x:c>
      <x:c r="C138" s="97" t="n">
        <x:f>MIN(ReadMe!$C$10,C137+I138)</x:f>
        <x:v>314.23041157963127</x:v>
      </x:c>
      <x:c r="D138" s="97" t="n">
        <x:f>MIN(ReadMe!$C$10,D137+J138)</x:f>
        <x:v>299.55818660678085</x:v>
      </x:c>
      <x:c r="E138" s="97" t="n">
        <x:f>MIN(ReadMe!$C$10,E137+K138)</x:f>
        <x:v>269.9508132033902</x:v>
      </x:c>
      <x:c r="F138" s="97" t="n">
        <x:f>MIN(ReadMe!$C$10,F137+L138)</x:f>
        <x:v>282.36144296002277</x:v>
      </x:c>
      <x:c r="G138" s="97" t="n">
        <x:f>MIN(ReadMe!$C$10,G137+M138)</x:f>
        <x:v>254.20184597278566</x:v>
      </x:c>
      <x:c r="H138" s="97" t="n">
        <x:f>MIN(ReadMe!$C$10,H137+N138)</x:f>
        <x:v>266.29174039752104</x:v>
      </x:c>
      <x:c r="I138" s="97" t="n">
        <x:f>IF(OR($A138&lt;=Drivers!$H$6,C137&gt;=ReadMe!$C$10),0,MAX(ReadMe!$C$15,(Drivers!$E$6+Drivers!$F$6*SIN($A138*ReadMe!$C$14+Drivers!$G$6))*INDEX(TrackData!$G$6:$G$315,MOD(INT(C137),ReadMe!$C$9)+1)*IF(AND($A138&gt;=Drivers!$I$6,$A138&lt;Drivers!$I$6+Drivers!$J$6),Drivers!$K$6,1)*IF(AND($A138&gt;=Drivers!$L$6,$A138&lt;Drivers!$L$6+Drivers!$M$6),Drivers!$N$6,1)))</x:f>
        <x:v>2.4301800807829186</x:v>
      </x:c>
      <x:c r="J138" s="97" t="n">
        <x:f>IF(OR($A138&lt;=Drivers!$H$7,D137&gt;=ReadMe!$C$10),0,MAX(ReadMe!$C$15,(Drivers!$E$7+Drivers!$F$7*SIN($A138*ReadMe!$C$14+Drivers!$G$7))*INDEX(TrackData!$G$6:$G$315,MOD(INT(D137),ReadMe!$C$9)+1)*IF(AND($A138&gt;=Drivers!$I$7,$A138&lt;Drivers!$I$7+Drivers!$J$7),Drivers!$K$7,1)*IF(AND($A138&gt;=Drivers!$L$7,$A138&lt;Drivers!$L$7+Drivers!$M$7),Drivers!$N$7,1)))</x:f>
        <x:v>2.500315240375846</x:v>
      </x:c>
      <x:c r="K138" s="97" t="n">
        <x:f>IF(OR($A138&lt;=Drivers!$H$8,E137&gt;=ReadMe!$C$10),0,MAX(ReadMe!$C$15,(Drivers!$E$8+Drivers!$F$8*SIN($A138*ReadMe!$C$14+Drivers!$G$8))*INDEX(TrackData!$G$6:$G$315,MOD(INT(E137),ReadMe!$C$9)+1)*IF(AND($A138&gt;=Drivers!$I$8,$A138&lt;Drivers!$I$8+Drivers!$J$8),Drivers!$K$8,1)*IF(AND($A138&gt;=Drivers!$L$8,$A138&lt;Drivers!$L$8+Drivers!$M$8),Drivers!$N$8,1)))</x:f>
        <x:v>4.132009657865625</x:v>
      </x:c>
      <x:c r="L138" s="97" t="n">
        <x:f>IF(OR($A138&lt;=Drivers!$H$9,F137&gt;=ReadMe!$C$10),0,MAX(ReadMe!$C$15,(Drivers!$E$9+Drivers!$F$9*SIN($A138*ReadMe!$C$14+Drivers!$G$9))*INDEX(TrackData!$G$6:$G$315,MOD(INT(F137),ReadMe!$C$9)+1)*IF(AND($A138&gt;=Drivers!$I$9,$A138&lt;Drivers!$I$9+Drivers!$J$9),Drivers!$K$9,1)*IF(AND($A138&gt;=Drivers!$L$9,$A138&lt;Drivers!$L$9+Drivers!$M$9),Drivers!$N$9,1)))</x:f>
        <x:v>2.9070996046376263</x:v>
      </x:c>
      <x:c r="M138" s="97" t="n">
        <x:f>IF(OR($A138&lt;=Drivers!$H$10,G137&gt;=ReadMe!$C$10),0,MAX(ReadMe!$C$15,(Drivers!$E$10+Drivers!$F$10*SIN($A138*ReadMe!$C$14+Drivers!$G$10))*INDEX(TrackData!$G$6:$G$315,MOD(INT(G137),ReadMe!$C$9)+1)*IF(AND($A138&gt;=Drivers!$I$10,$A138&lt;Drivers!$I$10+Drivers!$J$10),Drivers!$K$10,1)*IF(AND($A138&gt;=Drivers!$L$10,$A138&lt;Drivers!$L$10+Drivers!$M$10),Drivers!$N$10,1)))</x:f>
        <x:v>2.5341539742545462</x:v>
      </x:c>
      <x:c r="N138" s="97" t="n">
        <x:f>IF(OR($A138&lt;=Drivers!$H$11,H137&gt;=ReadMe!$C$10),0,MAX(ReadMe!$C$15,(Drivers!$E$11+Drivers!$F$11*SIN($A138*ReadMe!$C$14+Drivers!$G$11))*INDEX(TrackData!$G$6:$G$315,MOD(INT(H137),ReadMe!$C$9)+1)*IF(AND($A138&gt;=Drivers!$I$11,$A138&lt;Drivers!$I$11+Drivers!$J$11),Drivers!$K$11,1)*IF(AND($A138&gt;=Drivers!$L$11,$A138&lt;Drivers!$L$11+Drivers!$M$11),Drivers!$N$11,1)))</x:f>
        <x:v>2.4125638573223163</x:v>
      </x:c>
      <x:c r="O138" t="n">
        <x:f>MIN(ReadMe!$C$8,MAX(0,INT(C138/ReadMe!$C$9)))</x:f>
        <x:v>1</x:v>
      </x:c>
      <x:c r="P138" t="n">
        <x:f>MIN(ReadMe!$C$8,MAX(0,INT(D138/ReadMe!$C$9)))</x:f>
        <x:v>0</x:v>
      </x:c>
      <x:c r="Q138" t="n">
        <x:f>MIN(ReadMe!$C$8,MAX(0,INT(E138/ReadMe!$C$9)))</x:f>
        <x:v>0</x:v>
      </x:c>
      <x:c r="R138" t="n">
        <x:f>MIN(ReadMe!$C$8,MAX(0,INT(F138/ReadMe!$C$9)))</x:f>
        <x:v>0</x:v>
      </x:c>
      <x:c r="S138" t="n">
        <x:f>MIN(ReadMe!$C$8,MAX(0,INT(G138/ReadMe!$C$9)))</x:f>
        <x:v>0</x:v>
      </x:c>
      <x:c r="T138" t="n">
        <x:f>MIN(ReadMe!$C$8,MAX(0,INT(H138/ReadMe!$C$9)))</x:f>
        <x:v>0</x:v>
      </x:c>
    </x:row>
    <x:row r="139">
      <x:c r="A139" t="n">
        <x:v>133</x:v>
      </x:c>
      <x:c r="B139" s="97" t="n">
        <x:f>A139*ReadMe!$C$12</x:f>
        <x:v>33.25</x:v>
      </x:c>
      <x:c r="C139" s="97" t="n">
        <x:f>MIN(ReadMe!$C$10,C138+I139)</x:f>
        <x:v>316.6606284116906</x:v>
      </x:c>
      <x:c r="D139" s="97" t="n">
        <x:f>MIN(ReadMe!$C$10,D138+J139)</x:f>
        <x:v>302.08172028649733</x:v>
      </x:c>
      <x:c r="E139" s="97" t="n">
        <x:f>MIN(ReadMe!$C$10,E138+K139)</x:f>
        <x:v>274.10867795220554</x:v>
      </x:c>
      <x:c r="F139" s="97" t="n">
        <x:f>MIN(ReadMe!$C$10,F138+L139)</x:f>
        <x:v>285.2575177615233</x:v>
      </x:c>
      <x:c r="G139" s="97" t="n">
        <x:f>MIN(ReadMe!$C$10,G138+M139)</x:f>
        <x:v>256.70872749405316</x:v>
      </x:c>
      <x:c r="H139" s="97" t="n">
        <x:f>MIN(ReadMe!$C$10,H138+N139)</x:f>
        <x:v>268.69154736540094</x:v>
      </x:c>
      <x:c r="I139" s="97" t="n">
        <x:f>IF(OR($A139&lt;=Drivers!$H$6,C138&gt;=ReadMe!$C$10),0,MAX(ReadMe!$C$15,(Drivers!$E$6+Drivers!$F$6*SIN($A139*ReadMe!$C$14+Drivers!$G$6))*INDEX(TrackData!$G$6:$G$315,MOD(INT(C138),ReadMe!$C$9)+1)*IF(AND($A139&gt;=Drivers!$I$6,$A139&lt;Drivers!$I$6+Drivers!$J$6),Drivers!$K$6,1)*IF(AND($A139&gt;=Drivers!$L$6,$A139&lt;Drivers!$L$6+Drivers!$M$6),Drivers!$N$6,1)))</x:f>
        <x:v>2.430216832059328</x:v>
      </x:c>
      <x:c r="J139" s="97" t="n">
        <x:f>IF(OR($A139&lt;=Drivers!$H$7,D138&gt;=ReadMe!$C$10),0,MAX(ReadMe!$C$15,(Drivers!$E$7+Drivers!$F$7*SIN($A139*ReadMe!$C$14+Drivers!$G$7))*INDEX(TrackData!$G$6:$G$315,MOD(INT(D138),ReadMe!$C$9)+1)*IF(AND($A139&gt;=Drivers!$I$7,$A139&lt;Drivers!$I$7+Drivers!$J$7),Drivers!$K$7,1)*IF(AND($A139&gt;=Drivers!$L$7,$A139&lt;Drivers!$L$7+Drivers!$M$7),Drivers!$N$7,1)))</x:f>
        <x:v>2.52353367971649</x:v>
      </x:c>
      <x:c r="K139" s="97" t="n">
        <x:f>IF(OR($A139&lt;=Drivers!$H$8,E138&gt;=ReadMe!$C$10),0,MAX(ReadMe!$C$15,(Drivers!$E$8+Drivers!$F$8*SIN($A139*ReadMe!$C$14+Drivers!$G$8))*INDEX(TrackData!$G$6:$G$315,MOD(INT(E138),ReadMe!$C$9)+1)*IF(AND($A139&gt;=Drivers!$I$8,$A139&lt;Drivers!$I$8+Drivers!$J$8),Drivers!$K$8,1)*IF(AND($A139&gt;=Drivers!$L$8,$A139&lt;Drivers!$L$8+Drivers!$M$8),Drivers!$N$8,1)))</x:f>
        <x:v>4.157864748815302</x:v>
      </x:c>
      <x:c r="L139" s="97" t="n">
        <x:f>IF(OR($A139&lt;=Drivers!$H$9,F138&gt;=ReadMe!$C$10),0,MAX(ReadMe!$C$15,(Drivers!$E$9+Drivers!$F$9*SIN($A139*ReadMe!$C$14+Drivers!$G$9))*INDEX(TrackData!$G$6:$G$315,MOD(INT(F138),ReadMe!$C$9)+1)*IF(AND($A139&gt;=Drivers!$I$9,$A139&lt;Drivers!$I$9+Drivers!$J$9),Drivers!$K$9,1)*IF(AND($A139&gt;=Drivers!$L$9,$A139&lt;Drivers!$L$9+Drivers!$M$9),Drivers!$N$9,1)))</x:f>
        <x:v>2.8960748015005</x:v>
      </x:c>
      <x:c r="M139" s="97" t="n">
        <x:f>IF(OR($A139&lt;=Drivers!$H$10,G138&gt;=ReadMe!$C$10),0,MAX(ReadMe!$C$15,(Drivers!$E$10+Drivers!$F$10*SIN($A139*ReadMe!$C$14+Drivers!$G$10))*INDEX(TrackData!$G$6:$G$315,MOD(INT(G138),ReadMe!$C$9)+1)*IF(AND($A139&gt;=Drivers!$I$10,$A139&lt;Drivers!$I$10+Drivers!$J$10),Drivers!$K$10,1)*IF(AND($A139&gt;=Drivers!$L$10,$A139&lt;Drivers!$L$10+Drivers!$M$10),Drivers!$N$10,1)))</x:f>
        <x:v>2.506881521267518</x:v>
      </x:c>
      <x:c r="N139" s="97" t="n">
        <x:f>IF(OR($A139&lt;=Drivers!$H$11,H138&gt;=ReadMe!$C$10),0,MAX(ReadMe!$C$15,(Drivers!$E$11+Drivers!$F$11*SIN($A139*ReadMe!$C$14+Drivers!$G$11))*INDEX(TrackData!$G$6:$G$315,MOD(INT(H138),ReadMe!$C$9)+1)*IF(AND($A139&gt;=Drivers!$I$11,$A139&lt;Drivers!$I$11+Drivers!$J$11),Drivers!$K$11,1)*IF(AND($A139&gt;=Drivers!$L$11,$A139&lt;Drivers!$L$11+Drivers!$M$11),Drivers!$N$11,1)))</x:f>
        <x:v>2.3998069678798695</x:v>
      </x:c>
      <x:c r="O139" t="n">
        <x:f>MIN(ReadMe!$C$8,MAX(0,INT(C139/ReadMe!$C$9)))</x:f>
        <x:v>1</x:v>
      </x:c>
      <x:c r="P139" t="n">
        <x:f>MIN(ReadMe!$C$8,MAX(0,INT(D139/ReadMe!$C$9)))</x:f>
        <x:v>0</x:v>
      </x:c>
      <x:c r="Q139" t="n">
        <x:f>MIN(ReadMe!$C$8,MAX(0,INT(E139/ReadMe!$C$9)))</x:f>
        <x:v>0</x:v>
      </x:c>
      <x:c r="R139" t="n">
        <x:f>MIN(ReadMe!$C$8,MAX(0,INT(F139/ReadMe!$C$9)))</x:f>
        <x:v>0</x:v>
      </x:c>
      <x:c r="S139" t="n">
        <x:f>MIN(ReadMe!$C$8,MAX(0,INT(G139/ReadMe!$C$9)))</x:f>
        <x:v>0</x:v>
      </x:c>
      <x:c r="T139" t="n">
        <x:f>MIN(ReadMe!$C$8,MAX(0,INT(H139/ReadMe!$C$9)))</x:f>
        <x:v>0</x:v>
      </x:c>
    </x:row>
    <x:row r="140">
      <x:c r="A140" t="n">
        <x:v>134</x:v>
      </x:c>
      <x:c r="B140" s="97" t="n">
        <x:f>A140*ReadMe!$C$12</x:f>
        <x:v>33.5</x:v>
      </x:c>
      <x:c r="C140" s="97" t="n">
        <x:f>MIN(ReadMe!$C$10,C139+I140)</x:f>
        <x:v>319.09246406271865</x:v>
      </x:c>
      <x:c r="D140" s="97" t="n">
        <x:f>MIN(ReadMe!$C$10,D139+J140)</x:f>
        <x:v>304.6291365806117</x:v>
      </x:c>
      <x:c r="E140" s="97" t="n">
        <x:f>MIN(ReadMe!$C$10,E139+K140)</x:f>
        <x:v>278.28942782581146</x:v>
      </x:c>
      <x:c r="F140" s="97" t="n">
        <x:f>MIN(ReadMe!$C$10,F139+L140)</x:f>
        <x:v>288.141148925389</x:v>
      </x:c>
      <x:c r="G140" s="97" t="n">
        <x:f>MIN(ReadMe!$C$10,G139+M140)</x:f>
        <x:v>259.18863343504523</x:v>
      </x:c>
      <x:c r="H140" s="97" t="n">
        <x:f>MIN(ReadMe!$C$10,H139+N140)</x:f>
        <x:v>271.08025118392493</x:v>
      </x:c>
      <x:c r="I140" s="97" t="n">
        <x:f>IF(OR($A140&lt;=Drivers!$H$6,C139&gt;=ReadMe!$C$10),0,MAX(ReadMe!$C$15,(Drivers!$E$6+Drivers!$F$6*SIN($A140*ReadMe!$C$14+Drivers!$G$6))*INDEX(TrackData!$G$6:$G$315,MOD(INT(C139),ReadMe!$C$9)+1)*IF(AND($A140&gt;=Drivers!$I$6,$A140&lt;Drivers!$I$6+Drivers!$J$6),Drivers!$K$6,1)*IF(AND($A140&gt;=Drivers!$L$6,$A140&lt;Drivers!$L$6+Drivers!$M$6),Drivers!$N$6,1)))</x:f>
        <x:v>2.4318356510280577</x:v>
      </x:c>
      <x:c r="J140" s="97" t="n">
        <x:f>IF(OR($A140&lt;=Drivers!$H$7,D139&gt;=ReadMe!$C$10),0,MAX(ReadMe!$C$15,(Drivers!$E$7+Drivers!$F$7*SIN($A140*ReadMe!$C$14+Drivers!$G$7))*INDEX(TrackData!$G$6:$G$315,MOD(INT(D139),ReadMe!$C$9)+1)*IF(AND($A140&gt;=Drivers!$I$7,$A140&lt;Drivers!$I$7+Drivers!$J$7),Drivers!$K$7,1)*IF(AND($A140&gt;=Drivers!$L$7,$A140&lt;Drivers!$L$7+Drivers!$M$7),Drivers!$N$7,1)))</x:f>
        <x:v>2.547416294114365</x:v>
      </x:c>
      <x:c r="K140" s="97" t="n">
        <x:f>IF(OR($A140&lt;=Drivers!$H$8,E139&gt;=ReadMe!$C$10),0,MAX(ReadMe!$C$15,(Drivers!$E$8+Drivers!$F$8*SIN($A140*ReadMe!$C$14+Drivers!$G$8))*INDEX(TrackData!$G$6:$G$315,MOD(INT(E139),ReadMe!$C$9)+1)*IF(AND($A140&gt;=Drivers!$I$8,$A140&lt;Drivers!$I$8+Drivers!$J$8),Drivers!$K$8,1)*IF(AND($A140&gt;=Drivers!$L$8,$A140&lt;Drivers!$L$8+Drivers!$M$8),Drivers!$N$8,1)))</x:f>
        <x:v>4.180749873605913</x:v>
      </x:c>
      <x:c r="L140" s="97" t="n">
        <x:f>IF(OR($A140&lt;=Drivers!$H$9,F139&gt;=ReadMe!$C$10),0,MAX(ReadMe!$C$15,(Drivers!$E$9+Drivers!$F$9*SIN($A140*ReadMe!$C$14+Drivers!$G$9))*INDEX(TrackData!$G$6:$G$315,MOD(INT(F139),ReadMe!$C$9)+1)*IF(AND($A140&gt;=Drivers!$I$9,$A140&lt;Drivers!$I$9+Drivers!$J$9),Drivers!$K$9,1)*IF(AND($A140&gt;=Drivers!$L$9,$A140&lt;Drivers!$L$9+Drivers!$M$9),Drivers!$N$9,1)))</x:f>
        <x:v>2.8836311638657155</x:v>
      </x:c>
      <x:c r="M140" s="97" t="n">
        <x:f>IF(OR($A140&lt;=Drivers!$H$10,G139&gt;=ReadMe!$C$10),0,MAX(ReadMe!$C$15,(Drivers!$E$10+Drivers!$F$10*SIN($A140*ReadMe!$C$14+Drivers!$G$10))*INDEX(TrackData!$G$6:$G$315,MOD(INT(G139),ReadMe!$C$9)+1)*IF(AND($A140&gt;=Drivers!$I$10,$A140&lt;Drivers!$I$10+Drivers!$J$10),Drivers!$K$10,1)*IF(AND($A140&gt;=Drivers!$L$10,$A140&lt;Drivers!$L$10+Drivers!$M$10),Drivers!$N$10,1)))</x:f>
        <x:v>2.4799059409920803</x:v>
      </x:c>
      <x:c r="N140" s="97" t="n">
        <x:f>IF(OR($A140&lt;=Drivers!$H$11,H139&gt;=ReadMe!$C$10),0,MAX(ReadMe!$C$15,(Drivers!$E$11+Drivers!$F$11*SIN($A140*ReadMe!$C$14+Drivers!$G$11))*INDEX(TrackData!$G$6:$G$315,MOD(INT(H139),ReadMe!$C$9)+1)*IF(AND($A140&gt;=Drivers!$I$11,$A140&lt;Drivers!$I$11+Drivers!$J$11),Drivers!$K$11,1)*IF(AND($A140&gt;=Drivers!$L$11,$A140&lt;Drivers!$L$11+Drivers!$M$11),Drivers!$N$11,1)))</x:f>
        <x:v>2.3887038185239726</x:v>
      </x:c>
      <x:c r="O140" t="n">
        <x:f>MIN(ReadMe!$C$8,MAX(0,INT(C140/ReadMe!$C$9)))</x:f>
        <x:v>1</x:v>
      </x:c>
      <x:c r="P140" t="n">
        <x:f>MIN(ReadMe!$C$8,MAX(0,INT(D140/ReadMe!$C$9)))</x:f>
        <x:v>0</x:v>
      </x:c>
      <x:c r="Q140" t="n">
        <x:f>MIN(ReadMe!$C$8,MAX(0,INT(E140/ReadMe!$C$9)))</x:f>
        <x:v>0</x:v>
      </x:c>
      <x:c r="R140" t="n">
        <x:f>MIN(ReadMe!$C$8,MAX(0,INT(F140/ReadMe!$C$9)))</x:f>
        <x:v>0</x:v>
      </x:c>
      <x:c r="S140" t="n">
        <x:f>MIN(ReadMe!$C$8,MAX(0,INT(G140/ReadMe!$C$9)))</x:f>
        <x:v>0</x:v>
      </x:c>
      <x:c r="T140" t="n">
        <x:f>MIN(ReadMe!$C$8,MAX(0,INT(H140/ReadMe!$C$9)))</x:f>
        <x:v>0</x:v>
      </x:c>
    </x:row>
    <x:row r="141">
      <x:c r="A141" t="n">
        <x:v>135</x:v>
      </x:c>
      <x:c r="B141" s="97" t="n">
        <x:f>A141*ReadMe!$C$12</x:f>
        <x:v>33.75</x:v>
      </x:c>
      <x:c r="C141" s="97" t="n">
        <x:f>MIN(ReadMe!$C$10,C140+I141)</x:f>
        <x:v>321.52748945476463</x:v>
      </x:c>
      <x:c r="D141" s="97" t="n">
        <x:f>MIN(ReadMe!$C$10,D140+J141)</x:f>
        <x:v>307.20093523128133</x:v>
      </x:c>
      <x:c r="E141" s="97" t="n">
        <x:f>MIN(ReadMe!$C$10,E140+K141)</x:f>
        <x:v>282.4899352929109</x:v>
      </x:c>
      <x:c r="F141" s="97" t="n">
        <x:f>MIN(ReadMe!$C$10,F140+L141)</x:f>
        <x:v>291.0110032921404</x:v>
      </x:c>
      <x:c r="G141" s="97" t="n">
        <x:f>MIN(ReadMe!$C$10,G140+M141)</x:f>
        <x:v>261.64204639658584</x:v>
      </x:c>
      <x:c r="H141" s="97" t="n">
        <x:f>MIN(ReadMe!$C$10,H140+N141)</x:f>
        <x:v>273.45958203887415</x:v>
      </x:c>
      <x:c r="I141" s="97" t="n">
        <x:f>IF(OR($A141&lt;=Drivers!$H$6,C140&gt;=ReadMe!$C$10),0,MAX(ReadMe!$C$15,(Drivers!$E$6+Drivers!$F$6*SIN($A141*ReadMe!$C$14+Drivers!$G$6))*INDEX(TrackData!$G$6:$G$315,MOD(INT(C140),ReadMe!$C$9)+1)*IF(AND($A141&gt;=Drivers!$I$6,$A141&lt;Drivers!$I$6+Drivers!$J$6),Drivers!$K$6,1)*IF(AND($A141&gt;=Drivers!$L$6,$A141&lt;Drivers!$L$6+Drivers!$M$6),Drivers!$N$6,1)))</x:f>
        <x:v>2.4350253920459646</x:v>
      </x:c>
      <x:c r="J141" s="97" t="n">
        <x:f>IF(OR($A141&lt;=Drivers!$H$7,D140&gt;=ReadMe!$C$10),0,MAX(ReadMe!$C$15,(Drivers!$E$7+Drivers!$F$7*SIN($A141*ReadMe!$C$14+Drivers!$G$7))*INDEX(TrackData!$G$6:$G$315,MOD(INT(D140),ReadMe!$C$9)+1)*IF(AND($A141&gt;=Drivers!$I$7,$A141&lt;Drivers!$I$7+Drivers!$J$7),Drivers!$K$7,1)*IF(AND($A141&gt;=Drivers!$L$7,$A141&lt;Drivers!$L$7+Drivers!$M$7),Drivers!$N$7,1)))</x:f>
        <x:v>2.5717986506695953</x:v>
      </x:c>
      <x:c r="K141" s="97" t="n">
        <x:f>IF(OR($A141&lt;=Drivers!$H$8,E140&gt;=ReadMe!$C$10),0,MAX(ReadMe!$C$15,(Drivers!$E$8+Drivers!$F$8*SIN($A141*ReadMe!$C$14+Drivers!$G$8))*INDEX(TrackData!$G$6:$G$315,MOD(INT(E140),ReadMe!$C$9)+1)*IF(AND($A141&gt;=Drivers!$I$8,$A141&lt;Drivers!$I$8+Drivers!$J$8),Drivers!$K$8,1)*IF(AND($A141&gt;=Drivers!$L$8,$A141&lt;Drivers!$L$8+Drivers!$M$8),Drivers!$N$8,1)))</x:f>
        <x:v>4.200507467099462</x:v>
      </x:c>
      <x:c r="L141" s="97" t="n">
        <x:f>IF(OR($A141&lt;=Drivers!$H$9,F140&gt;=ReadMe!$C$10),0,MAX(ReadMe!$C$15,(Drivers!$E$9+Drivers!$F$9*SIN($A141*ReadMe!$C$14+Drivers!$G$9))*INDEX(TrackData!$G$6:$G$315,MOD(INT(F140),ReadMe!$C$9)+1)*IF(AND($A141&gt;=Drivers!$I$9,$A141&lt;Drivers!$I$9+Drivers!$J$9),Drivers!$K$9,1)*IF(AND($A141&gt;=Drivers!$L$9,$A141&lt;Drivers!$L$9+Drivers!$M$9),Drivers!$N$9,1)))</x:f>
        <x:v>2.869854366751393</x:v>
      </x:c>
      <x:c r="M141" s="97" t="n">
        <x:f>IF(OR($A141&lt;=Drivers!$H$10,G140&gt;=ReadMe!$C$10),0,MAX(ReadMe!$C$15,(Drivers!$E$10+Drivers!$F$10*SIN($A141*ReadMe!$C$14+Drivers!$G$10))*INDEX(TrackData!$G$6:$G$315,MOD(INT(G140),ReadMe!$C$9)+1)*IF(AND($A141&gt;=Drivers!$I$10,$A141&lt;Drivers!$I$10+Drivers!$J$10),Drivers!$K$10,1)*IF(AND($A141&gt;=Drivers!$L$10,$A141&lt;Drivers!$L$10+Drivers!$M$10),Drivers!$N$10,1)))</x:f>
        <x:v>2.453412961540603</x:v>
      </x:c>
      <x:c r="N141" s="97" t="n">
        <x:f>IF(OR($A141&lt;=Drivers!$H$11,H140&gt;=ReadMe!$C$10),0,MAX(ReadMe!$C$15,(Drivers!$E$11+Drivers!$F$11*SIN($A141*ReadMe!$C$14+Drivers!$G$11))*INDEX(TrackData!$G$6:$G$315,MOD(INT(H140),ReadMe!$C$9)+1)*IF(AND($A141&gt;=Drivers!$I$11,$A141&lt;Drivers!$I$11+Drivers!$J$11),Drivers!$K$11,1)*IF(AND($A141&gt;=Drivers!$L$11,$A141&lt;Drivers!$L$11+Drivers!$M$11),Drivers!$N$11,1)))</x:f>
        <x:v>2.3793308549492167</x:v>
      </x:c>
      <x:c r="O141" t="n">
        <x:f>MIN(ReadMe!$C$8,MAX(0,INT(C141/ReadMe!$C$9)))</x:f>
        <x:v>1</x:v>
      </x:c>
      <x:c r="P141" t="n">
        <x:f>MIN(ReadMe!$C$8,MAX(0,INT(D141/ReadMe!$C$9)))</x:f>
        <x:v>0</x:v>
      </x:c>
      <x:c r="Q141" t="n">
        <x:f>MIN(ReadMe!$C$8,MAX(0,INT(E141/ReadMe!$C$9)))</x:f>
        <x:v>0</x:v>
      </x:c>
      <x:c r="R141" t="n">
        <x:f>MIN(ReadMe!$C$8,MAX(0,INT(F141/ReadMe!$C$9)))</x:f>
        <x:v>0</x:v>
      </x:c>
      <x:c r="S141" t="n">
        <x:f>MIN(ReadMe!$C$8,MAX(0,INT(G141/ReadMe!$C$9)))</x:f>
        <x:v>0</x:v>
      </x:c>
      <x:c r="T141" t="n">
        <x:f>MIN(ReadMe!$C$8,MAX(0,INT(H141/ReadMe!$C$9)))</x:f>
        <x:v>0</x:v>
      </x:c>
    </x:row>
    <x:row r="142">
      <x:c r="A142" t="n">
        <x:v>136</x:v>
      </x:c>
      <x:c r="B142" s="97" t="n">
        <x:f>A142*ReadMe!$C$12</x:f>
        <x:v>34</x:v>
      </x:c>
      <x:c r="C142" s="97" t="n">
        <x:f>MIN(ReadMe!$C$10,C141+I142)</x:f>
        <x:v>323.9672535483639</x:v>
      </x:c>
      <x:c r="D142" s="97" t="n">
        <x:f>MIN(ReadMe!$C$10,D141+J142)</x:f>
        <x:v>309.7974481070159</x:v>
      </x:c>
      <x:c r="E142" s="97" t="n">
        <x:f>MIN(ReadMe!$C$10,E141+K142)</x:f>
        <x:v>286.70693679026584</x:v>
      </x:c>
      <x:c r="F142" s="97" t="n">
        <x:f>MIN(ReadMe!$C$10,F141+L142)</x:f>
        <x:v>293.86584255618044</x:v>
      </x:c>
      <x:c r="G142" s="97" t="n">
        <x:f>MIN(ReadMe!$C$10,G141+M142)</x:f>
        <x:v>264.06963138488237</x:v>
      </x:c>
      <x:c r="H142" s="97" t="n">
        <x:f>MIN(ReadMe!$C$10,H141+N142)</x:f>
        <x:v>275.8313346493156</x:v>
      </x:c>
      <x:c r="I142" s="97" t="n">
        <x:f>IF(OR($A142&lt;=Drivers!$H$6,C141&gt;=ReadMe!$C$10),0,MAX(ReadMe!$C$15,(Drivers!$E$6+Drivers!$F$6*SIN($A142*ReadMe!$C$14+Drivers!$G$6))*INDEX(TrackData!$G$6:$G$315,MOD(INT(C141),ReadMe!$C$9)+1)*IF(AND($A142&gt;=Drivers!$I$6,$A142&lt;Drivers!$I$6+Drivers!$J$6),Drivers!$K$6,1)*IF(AND($A142&gt;=Drivers!$L$6,$A142&lt;Drivers!$L$6+Drivers!$M$6),Drivers!$N$6,1)))</x:f>
        <x:v>2.43976409359926</x:v>
      </x:c>
      <x:c r="J142" s="97" t="n">
        <x:f>IF(OR($A142&lt;=Drivers!$H$7,D141&gt;=ReadMe!$C$10),0,MAX(ReadMe!$C$15,(Drivers!$E$7+Drivers!$F$7*SIN($A142*ReadMe!$C$14+Drivers!$G$7))*INDEX(TrackData!$G$6:$G$315,MOD(INT(D141),ReadMe!$C$9)+1)*IF(AND($A142&gt;=Drivers!$I$7,$A142&lt;Drivers!$I$7+Drivers!$J$7),Drivers!$K$7,1)*IF(AND($A142&gt;=Drivers!$L$7,$A142&lt;Drivers!$L$7+Drivers!$M$7),Drivers!$N$7,1)))</x:f>
        <x:v>2.5965128757345397</x:v>
      </x:c>
      <x:c r="K142" s="97" t="n">
        <x:f>IF(OR($A142&lt;=Drivers!$H$8,E141&gt;=ReadMe!$C$10),0,MAX(ReadMe!$C$15,(Drivers!$E$8+Drivers!$F$8*SIN($A142*ReadMe!$C$14+Drivers!$G$8))*INDEX(TrackData!$G$6:$G$315,MOD(INT(E141),ReadMe!$C$9)+1)*IF(AND($A142&gt;=Drivers!$I$8,$A142&lt;Drivers!$I$8+Drivers!$J$8),Drivers!$K$8,1)*IF(AND($A142&gt;=Drivers!$L$8,$A142&lt;Drivers!$L$8+Drivers!$M$8),Drivers!$N$8,1)))</x:f>
        <x:v>4.217001497354949</x:v>
      </x:c>
      <x:c r="L142" s="97" t="n">
        <x:f>IF(OR($A142&lt;=Drivers!$H$9,F141&gt;=ReadMe!$C$10),0,MAX(ReadMe!$C$15,(Drivers!$E$9+Drivers!$F$9*SIN($A142*ReadMe!$C$14+Drivers!$G$9))*INDEX(TrackData!$G$6:$G$315,MOD(INT(F141),ReadMe!$C$9)+1)*IF(AND($A142&gt;=Drivers!$I$9,$A142&lt;Drivers!$I$9+Drivers!$J$9),Drivers!$K$9,1)*IF(AND($A142&gt;=Drivers!$L$9,$A142&lt;Drivers!$L$9+Drivers!$M$9),Drivers!$N$9,1)))</x:f>
        <x:v>2.8548392640400584</x:v>
      </x:c>
      <x:c r="M142" s="97" t="n">
        <x:f>IF(OR($A142&lt;=Drivers!$H$10,G141&gt;=ReadMe!$C$10),0,MAX(ReadMe!$C$15,(Drivers!$E$10+Drivers!$F$10*SIN($A142*ReadMe!$C$14+Drivers!$G$10))*INDEX(TrackData!$G$6:$G$315,MOD(INT(G141),ReadMe!$C$9)+1)*IF(AND($A142&gt;=Drivers!$I$10,$A142&lt;Drivers!$I$10+Drivers!$J$10),Drivers!$K$10,1)*IF(AND($A142&gt;=Drivers!$L$10,$A142&lt;Drivers!$L$10+Drivers!$M$10),Drivers!$N$10,1)))</x:f>
        <x:v>2.4275849882965543</x:v>
      </x:c>
      <x:c r="N142" s="97" t="n">
        <x:f>IF(OR($A142&lt;=Drivers!$H$11,H141&gt;=ReadMe!$C$10),0,MAX(ReadMe!$C$15,(Drivers!$E$11+Drivers!$F$11*SIN($A142*ReadMe!$C$14+Drivers!$G$11))*INDEX(TrackData!$G$6:$G$315,MOD(INT(H141),ReadMe!$C$9)+1)*IF(AND($A142&gt;=Drivers!$I$11,$A142&lt;Drivers!$I$11+Drivers!$J$11),Drivers!$K$11,1)*IF(AND($A142&gt;=Drivers!$L$11,$A142&lt;Drivers!$L$11+Drivers!$M$11),Drivers!$N$11,1)))</x:f>
        <x:v>2.3717526104414217</x:v>
      </x:c>
      <x:c r="O142" t="n">
        <x:f>MIN(ReadMe!$C$8,MAX(0,INT(C142/ReadMe!$C$9)))</x:f>
        <x:v>1</x:v>
      </x:c>
      <x:c r="P142" t="n">
        <x:f>MIN(ReadMe!$C$8,MAX(0,INT(D142/ReadMe!$C$9)))</x:f>
        <x:v>0</x:v>
      </x:c>
      <x:c r="Q142" t="n">
        <x:f>MIN(ReadMe!$C$8,MAX(0,INT(E142/ReadMe!$C$9)))</x:f>
        <x:v>0</x:v>
      </x:c>
      <x:c r="R142" t="n">
        <x:f>MIN(ReadMe!$C$8,MAX(0,INT(F142/ReadMe!$C$9)))</x:f>
        <x:v>0</x:v>
      </x:c>
      <x:c r="S142" t="n">
        <x:f>MIN(ReadMe!$C$8,MAX(0,INT(G142/ReadMe!$C$9)))</x:f>
        <x:v>0</x:v>
      </x:c>
      <x:c r="T142" t="n">
        <x:f>MIN(ReadMe!$C$8,MAX(0,INT(H142/ReadMe!$C$9)))</x:f>
        <x:v>0</x:v>
      </x:c>
    </x:row>
    <x:row r="143">
      <x:c r="A143" t="n">
        <x:v>137</x:v>
      </x:c>
      <x:c r="B143" s="97" t="n">
        <x:f>A143*ReadMe!$C$12</x:f>
        <x:v>34.25</x:v>
      </x:c>
      <x:c r="C143" s="97" t="n">
        <x:f>MIN(ReadMe!$C$10,C142+I143)</x:f>
        <x:v>326.4132726778734</x:v>
      </x:c>
      <x:c r="D143" s="97" t="n">
        <x:f>MIN(ReadMe!$C$10,D142+J143)</x:f>
        <x:v>312.41883691774746</x:v>
      </x:c>
      <x:c r="E143" s="97" t="n">
        <x:f>MIN(ReadMe!$C$10,E142+K143)</x:f>
        <x:v>290.9370551924804</x:v>
      </x:c>
      <x:c r="F143" s="97" t="n">
        <x:f>MIN(ReadMe!$C$10,F142+L143)</x:f>
        <x:v>296.70453179158574</x:v>
      </x:c>
      <x:c r="G143" s="97" t="n">
        <x:f>MIN(ReadMe!$C$10,G142+M143)</x:f>
        <x:v>266.4722312329274</x:v>
      </x:c>
      <x:c r="H143" s="97" t="n">
        <x:f>MIN(ReadMe!$C$10,H142+N143)</x:f>
        <x:v>278.19735591087857</x:v>
      </x:c>
      <x:c r="I143" s="97" t="n">
        <x:f>IF(OR($A143&lt;=Drivers!$H$6,C142&gt;=ReadMe!$C$10),0,MAX(ReadMe!$C$15,(Drivers!$E$6+Drivers!$F$6*SIN($A143*ReadMe!$C$14+Drivers!$G$6))*INDEX(TrackData!$G$6:$G$315,MOD(INT(C142),ReadMe!$C$9)+1)*IF(AND($A143&gt;=Drivers!$I$6,$A143&lt;Drivers!$I$6+Drivers!$J$6),Drivers!$K$6,1)*IF(AND($A143&gt;=Drivers!$L$6,$A143&lt;Drivers!$L$6+Drivers!$M$6),Drivers!$N$6,1)))</x:f>
        <x:v>2.446019129509542</x:v>
      </x:c>
      <x:c r="J143" s="97" t="n">
        <x:f>IF(OR($A143&lt;=Drivers!$H$7,D142&gt;=ReadMe!$C$10),0,MAX(ReadMe!$C$15,(Drivers!$E$7+Drivers!$F$7*SIN($A143*ReadMe!$C$14+Drivers!$G$7))*INDEX(TrackData!$G$6:$G$315,MOD(INT(D142),ReadMe!$C$9)+1)*IF(AND($A143&gt;=Drivers!$I$7,$A143&lt;Drivers!$I$7+Drivers!$J$7),Drivers!$K$7,1)*IF(AND($A143&gt;=Drivers!$L$7,$A143&lt;Drivers!$L$7+Drivers!$M$7),Drivers!$N$7,1)))</x:f>
        <x:v>2.6213888107315864</x:v>
      </x:c>
      <x:c r="K143" s="97" t="n">
        <x:f>IF(OR($A143&lt;=Drivers!$H$8,E142&gt;=ReadMe!$C$10),0,MAX(ReadMe!$C$15,(Drivers!$E$8+Drivers!$F$8*SIN($A143*ReadMe!$C$14+Drivers!$G$8))*INDEX(TrackData!$G$6:$G$315,MOD(INT(E142),ReadMe!$C$9)+1)*IF(AND($A143&gt;=Drivers!$I$8,$A143&lt;Drivers!$I$8+Drivers!$J$8),Drivers!$K$8,1)*IF(AND($A143&gt;=Drivers!$L$8,$A143&lt;Drivers!$L$8+Drivers!$M$8),Drivers!$N$8,1)))</x:f>
        <x:v>4.230118402214547</x:v>
      </x:c>
      <x:c r="L143" s="97" t="n">
        <x:f>IF(OR($A143&lt;=Drivers!$H$9,F142&gt;=ReadMe!$C$10),0,MAX(ReadMe!$C$15,(Drivers!$E$9+Drivers!$F$9*SIN($A143*ReadMe!$C$14+Drivers!$G$9))*INDEX(TrackData!$G$6:$G$315,MOD(INT(F142),ReadMe!$C$9)+1)*IF(AND($A143&gt;=Drivers!$I$9,$A143&lt;Drivers!$I$9+Drivers!$J$9),Drivers!$K$9,1)*IF(AND($A143&gt;=Drivers!$L$9,$A143&lt;Drivers!$L$9+Drivers!$M$9),Drivers!$N$9,1)))</x:f>
        <x:v>2.8386892354052935</x:v>
      </x:c>
      <x:c r="M143" s="97" t="n">
        <x:f>IF(OR($A143&lt;=Drivers!$H$10,G142&gt;=ReadMe!$C$10),0,MAX(ReadMe!$C$15,(Drivers!$E$10+Drivers!$F$10*SIN($A143*ReadMe!$C$14+Drivers!$G$10))*INDEX(TrackData!$G$6:$G$315,MOD(INT(G142),ReadMe!$C$9)+1)*IF(AND($A143&gt;=Drivers!$I$10,$A143&lt;Drivers!$I$10+Drivers!$J$10),Drivers!$K$10,1)*IF(AND($A143&gt;=Drivers!$L$10,$A143&lt;Drivers!$L$10+Drivers!$M$10),Drivers!$N$10,1)))</x:f>
        <x:v>2.402599848045048</x:v>
      </x:c>
      <x:c r="N143" s="97" t="n">
        <x:f>IF(OR($A143&lt;=Drivers!$H$11,H142&gt;=ReadMe!$C$10),0,MAX(ReadMe!$C$15,(Drivers!$E$11+Drivers!$F$11*SIN($A143*ReadMe!$C$14+Drivers!$G$11))*INDEX(TrackData!$G$6:$G$315,MOD(INT(H142),ReadMe!$C$9)+1)*IF(AND($A143&gt;=Drivers!$I$11,$A143&lt;Drivers!$I$11+Drivers!$J$11),Drivers!$K$11,1)*IF(AND($A143&gt;=Drivers!$L$11,$A143&lt;Drivers!$L$11+Drivers!$M$11),Drivers!$N$11,1)))</x:f>
        <x:v>2.366021261562986</x:v>
      </x:c>
      <x:c r="O143" t="n">
        <x:f>MIN(ReadMe!$C$8,MAX(0,INT(C143/ReadMe!$C$9)))</x:f>
        <x:v>1</x:v>
      </x:c>
      <x:c r="P143" t="n">
        <x:f>MIN(ReadMe!$C$8,MAX(0,INT(D143/ReadMe!$C$9)))</x:f>
        <x:v>1</x:v>
      </x:c>
      <x:c r="Q143" t="n">
        <x:f>MIN(ReadMe!$C$8,MAX(0,INT(E143/ReadMe!$C$9)))</x:f>
        <x:v>0</x:v>
      </x:c>
      <x:c r="R143" t="n">
        <x:f>MIN(ReadMe!$C$8,MAX(0,INT(F143/ReadMe!$C$9)))</x:f>
        <x:v>0</x:v>
      </x:c>
      <x:c r="S143" t="n">
        <x:f>MIN(ReadMe!$C$8,MAX(0,INT(G143/ReadMe!$C$9)))</x:f>
        <x:v>0</x:v>
      </x:c>
      <x:c r="T143" t="n">
        <x:f>MIN(ReadMe!$C$8,MAX(0,INT(H143/ReadMe!$C$9)))</x:f>
        <x:v>0</x:v>
      </x:c>
    </x:row>
    <x:row r="144">
      <x:c r="A144" t="n">
        <x:v>138</x:v>
      </x:c>
      <x:c r="B144" s="97" t="n">
        <x:f>A144*ReadMe!$C$12</x:f>
        <x:v>34.5</x:v>
      </x:c>
      <x:c r="C144" s="97" t="n">
        <x:f>MIN(ReadMe!$C$10,C143+I144)</x:f>
        <x:v>328.86702011143996</x:v>
      </x:c>
      <x:c r="D144" s="97" t="n">
        <x:f>MIN(ReadMe!$C$10,D143+J144)</x:f>
        <x:v>315.06509210145026</x:v>
      </x:c>
      <x:c r="E144" s="97" t="n">
        <x:f>MIN(ReadMe!$C$10,E143+K144)</x:f>
        <x:v>295.1768230636647</x:v>
      </x:c>
      <x:c r="F144" s="97" t="n">
        <x:f>MIN(ReadMe!$C$10,F143+L144)</x:f>
        <x:v>299.52604726612367</x:v>
      </x:c>
      <x:c r="G144" s="97" t="n">
        <x:f>MIN(ReadMe!$C$10,G143+M144)</x:f>
        <x:v>268.8508607975546</x:v>
      </x:c>
      <x:c r="H144" s="97" t="n">
        <x:f>MIN(ReadMe!$C$10,H143+N144)</x:f>
        <x:v>280.55953217979345</x:v>
      </x:c>
      <x:c r="I144" s="97" t="n">
        <x:f>IF(OR($A144&lt;=Drivers!$H$6,C143&gt;=ReadMe!$C$10),0,MAX(ReadMe!$C$15,(Drivers!$E$6+Drivers!$F$6*SIN($A144*ReadMe!$C$14+Drivers!$G$6))*INDEX(TrackData!$G$6:$G$315,MOD(INT(C143),ReadMe!$C$9)+1)*IF(AND($A144&gt;=Drivers!$I$6,$A144&lt;Drivers!$I$6+Drivers!$J$6),Drivers!$K$6,1)*IF(AND($A144&gt;=Drivers!$L$6,$A144&lt;Drivers!$L$6+Drivers!$M$6),Drivers!$N$6,1)))</x:f>
        <x:v>2.4537474335665355</x:v>
      </x:c>
      <x:c r="J144" s="97" t="n">
        <x:f>IF(OR($A144&lt;=Drivers!$H$7,D143&gt;=ReadMe!$C$10),0,MAX(ReadMe!$C$15,(Drivers!$E$7+Drivers!$F$7*SIN($A144*ReadMe!$C$14+Drivers!$G$7))*INDEX(TrackData!$G$6:$G$315,MOD(INT(D143),ReadMe!$C$9)+1)*IF(AND($A144&gt;=Drivers!$I$7,$A144&lt;Drivers!$I$7+Drivers!$J$7),Drivers!$K$7,1)*IF(AND($A144&gt;=Drivers!$L$7,$A144&lt;Drivers!$L$7+Drivers!$M$7),Drivers!$N$7,1)))</x:f>
        <x:v>2.646255183702794</x:v>
      </x:c>
      <x:c r="K144" s="97" t="n">
        <x:f>IF(OR($A144&lt;=Drivers!$H$8,E143&gt;=ReadMe!$C$10),0,MAX(ReadMe!$C$15,(Drivers!$E$8+Drivers!$F$8*SIN($A144*ReadMe!$C$14+Drivers!$G$8))*INDEX(TrackData!$G$6:$G$315,MOD(INT(E143),ReadMe!$C$9)+1)*IF(AND($A144&gt;=Drivers!$I$8,$A144&lt;Drivers!$I$8+Drivers!$J$8),Drivers!$K$8,1)*IF(AND($A144&gt;=Drivers!$L$8,$A144&lt;Drivers!$L$8+Drivers!$M$8),Drivers!$N$8,1)))</x:f>
        <x:v>4.239767871184291</x:v>
      </x:c>
      <x:c r="L144" s="97" t="n">
        <x:f>IF(OR($A144&lt;=Drivers!$H$9,F143&gt;=ReadMe!$C$10),0,MAX(ReadMe!$C$15,(Drivers!$E$9+Drivers!$F$9*SIN($A144*ReadMe!$C$14+Drivers!$G$9))*INDEX(TrackData!$G$6:$G$315,MOD(INT(F143),ReadMe!$C$9)+1)*IF(AND($A144&gt;=Drivers!$I$9,$A144&lt;Drivers!$I$9+Drivers!$J$9),Drivers!$K$9,1)*IF(AND($A144&gt;=Drivers!$L$9,$A144&lt;Drivers!$L$9+Drivers!$M$9),Drivers!$N$9,1)))</x:f>
        <x:v>2.821515474537926</x:v>
      </x:c>
      <x:c r="M144" s="97" t="n">
        <x:f>IF(OR($A144&lt;=Drivers!$H$10,G143&gt;=ReadMe!$C$10),0,MAX(ReadMe!$C$15,(Drivers!$E$10+Drivers!$F$10*SIN($A144*ReadMe!$C$14+Drivers!$G$10))*INDEX(TrackData!$G$6:$G$315,MOD(INT(G143),ReadMe!$C$9)+1)*IF(AND($A144&gt;=Drivers!$I$10,$A144&lt;Drivers!$I$10+Drivers!$J$10),Drivers!$K$10,1)*IF(AND($A144&gt;=Drivers!$L$10,$A144&lt;Drivers!$L$10+Drivers!$M$10),Drivers!$N$10,1)))</x:f>
        <x:v>2.378629564627229</x:v>
      </x:c>
      <x:c r="N144" s="97" t="n">
        <x:f>IF(OR($A144&lt;=Drivers!$H$11,H143&gt;=ReadMe!$C$10),0,MAX(ReadMe!$C$15,(Drivers!$E$11+Drivers!$F$11*SIN($A144*ReadMe!$C$14+Drivers!$G$11))*INDEX(TrackData!$G$6:$G$315,MOD(INT(H143),ReadMe!$C$9)+1)*IF(AND($A144&gt;=Drivers!$I$11,$A144&lt;Drivers!$I$11+Drivers!$J$11),Drivers!$K$11,1)*IF(AND($A144&gt;=Drivers!$L$11,$A144&lt;Drivers!$L$11+Drivers!$M$11),Drivers!$N$11,1)))</x:f>
        <x:v>2.3621762689148547</x:v>
      </x:c>
      <x:c r="O144" t="n">
        <x:f>MIN(ReadMe!$C$8,MAX(0,INT(C144/ReadMe!$C$9)))</x:f>
        <x:v>1</x:v>
      </x:c>
      <x:c r="P144" t="n">
        <x:f>MIN(ReadMe!$C$8,MAX(0,INT(D144/ReadMe!$C$9)))</x:f>
        <x:v>1</x:v>
      </x:c>
      <x:c r="Q144" t="n">
        <x:f>MIN(ReadMe!$C$8,MAX(0,INT(E144/ReadMe!$C$9)))</x:f>
        <x:v>0</x:v>
      </x:c>
      <x:c r="R144" t="n">
        <x:f>MIN(ReadMe!$C$8,MAX(0,INT(F144/ReadMe!$C$9)))</x:f>
        <x:v>0</x:v>
      </x:c>
      <x:c r="S144" t="n">
        <x:f>MIN(ReadMe!$C$8,MAX(0,INT(G144/ReadMe!$C$9)))</x:f>
        <x:v>0</x:v>
      </x:c>
      <x:c r="T144" t="n">
        <x:f>MIN(ReadMe!$C$8,MAX(0,INT(H144/ReadMe!$C$9)))</x:f>
        <x:v>0</x:v>
      </x:c>
    </x:row>
    <x:row r="145">
      <x:c r="A145" t="n">
        <x:v>139</x:v>
      </x:c>
      <x:c r="B145" s="97" t="n">
        <x:f>A145*ReadMe!$C$12</x:f>
        <x:v>34.75</x:v>
      </x:c>
      <x:c r="C145" s="97" t="n">
        <x:f>MIN(ReadMe!$C$10,C144+I145)</x:f>
        <x:v>331.3299159074809</x:v>
      </x:c>
      <x:c r="D145" s="97" t="n">
        <x:f>MIN(ReadMe!$C$10,D144+J145)</x:f>
        <x:v>317.7360328899755</x:v>
      </x:c>
      <x:c r="E145" s="97" t="n">
        <x:f>MIN(ReadMe!$C$10,E144+K145)</x:f>
        <x:v>299.4227065308907</x:v>
      </x:c>
      <x:c r="F145" s="97" t="n">
        <x:f>MIN(ReadMe!$C$10,F144+L145)</x:f>
        <x:v>302.32948348969603</x:v>
      </x:c>
      <x:c r="G145" s="97" t="n">
        <x:f>MIN(ReadMe!$C$10,G144+M145)</x:f>
        <x:v>271.20669997210285</x:v>
      </x:c>
      <x:c r="H145" s="97" t="n">
        <x:f>MIN(ReadMe!$C$10,H144+N145)</x:f>
        <x:v>282.91977628524194</x:v>
      </x:c>
      <x:c r="I145" s="97" t="n">
        <x:f>IF(OR($A145&lt;=Drivers!$H$6,C144&gt;=ReadMe!$C$10),0,MAX(ReadMe!$C$15,(Drivers!$E$6+Drivers!$F$6*SIN($A145*ReadMe!$C$14+Drivers!$G$6))*INDEX(TrackData!$G$6:$G$315,MOD(INT(C144),ReadMe!$C$9)+1)*IF(AND($A145&gt;=Drivers!$I$6,$A145&lt;Drivers!$I$6+Drivers!$J$6),Drivers!$K$6,1)*IF(AND($A145&gt;=Drivers!$L$6,$A145&lt;Drivers!$L$6+Drivers!$M$6),Drivers!$N$6,1)))</x:f>
        <x:v>2.462895796040936</x:v>
      </x:c>
      <x:c r="J145" s="97" t="n">
        <x:f>IF(OR($A145&lt;=Drivers!$H$7,D144&gt;=ReadMe!$C$10),0,MAX(ReadMe!$C$15,(Drivers!$E$7+Drivers!$F$7*SIN($A145*ReadMe!$C$14+Drivers!$G$7))*INDEX(TrackData!$G$6:$G$315,MOD(INT(D144),ReadMe!$C$9)+1)*IF(AND($A145&gt;=Drivers!$I$7,$A145&lt;Drivers!$I$7+Drivers!$J$7),Drivers!$K$7,1)*IF(AND($A145&gt;=Drivers!$L$7,$A145&lt;Drivers!$L$7+Drivers!$M$7),Drivers!$N$7,1)))</x:f>
        <x:v>2.67094078852521</x:v>
      </x:c>
      <x:c r="K145" s="97" t="n">
        <x:f>IF(OR($A145&lt;=Drivers!$H$8,E144&gt;=ReadMe!$C$10),0,MAX(ReadMe!$C$15,(Drivers!$E$8+Drivers!$F$8*SIN($A145*ReadMe!$C$14+Drivers!$G$8))*INDEX(TrackData!$G$6:$G$315,MOD(INT(E144),ReadMe!$C$9)+1)*IF(AND($A145&gt;=Drivers!$I$8,$A145&lt;Drivers!$I$8+Drivers!$J$8),Drivers!$K$8,1)*IF(AND($A145&gt;=Drivers!$L$8,$A145&lt;Drivers!$L$8+Drivers!$M$8),Drivers!$N$8,1)))</x:f>
        <x:v>4.245883467225987</x:v>
      </x:c>
      <x:c r="L145" s="97" t="n">
        <x:f>IF(OR($A145&lt;=Drivers!$H$9,F144&gt;=ReadMe!$C$10),0,MAX(ReadMe!$C$15,(Drivers!$E$9+Drivers!$F$9*SIN($A145*ReadMe!$C$14+Drivers!$G$9))*INDEX(TrackData!$G$6:$G$315,MOD(INT(F144),ReadMe!$C$9)+1)*IF(AND($A145&gt;=Drivers!$I$9,$A145&lt;Drivers!$I$9+Drivers!$J$9),Drivers!$K$9,1)*IF(AND($A145&gt;=Drivers!$L$9,$A145&lt;Drivers!$L$9+Drivers!$M$9),Drivers!$N$9,1)))</x:f>
        <x:v>2.8034362235723433</x:v>
      </x:c>
      <x:c r="M145" s="97" t="n">
        <x:f>IF(OR($A145&lt;=Drivers!$H$10,G144&gt;=ReadMe!$C$10),0,MAX(ReadMe!$C$15,(Drivers!$E$10+Drivers!$F$10*SIN($A145*ReadMe!$C$14+Drivers!$G$10))*INDEX(TrackData!$G$6:$G$315,MOD(INT(G144),ReadMe!$C$9)+1)*IF(AND($A145&gt;=Drivers!$I$10,$A145&lt;Drivers!$I$10+Drivers!$J$10),Drivers!$K$10,1)*IF(AND($A145&gt;=Drivers!$L$10,$A145&lt;Drivers!$L$10+Drivers!$M$10),Drivers!$N$10,1)))</x:f>
        <x:v>2.3558391745482132</x:v>
      </x:c>
      <x:c r="N145" s="97" t="n">
        <x:f>IF(OR($A145&lt;=Drivers!$H$11,H144&gt;=ReadMe!$C$10),0,MAX(ReadMe!$C$15,(Drivers!$E$11+Drivers!$F$11*SIN($A145*ReadMe!$C$14+Drivers!$G$11))*INDEX(TrackData!$G$6:$G$315,MOD(INT(H144),ReadMe!$C$9)+1)*IF(AND($A145&gt;=Drivers!$I$11,$A145&lt;Drivers!$I$11+Drivers!$J$11),Drivers!$K$11,1)*IF(AND($A145&gt;=Drivers!$L$11,$A145&lt;Drivers!$L$11+Drivers!$M$11),Drivers!$N$11,1)))</x:f>
        <x:v>2.360244105448464</x:v>
      </x:c>
      <x:c r="O145" t="n">
        <x:f>MIN(ReadMe!$C$8,MAX(0,INT(C145/ReadMe!$C$9)))</x:f>
        <x:v>1</x:v>
      </x:c>
      <x:c r="P145" t="n">
        <x:f>MIN(ReadMe!$C$8,MAX(0,INT(D145/ReadMe!$C$9)))</x:f>
        <x:v>1</x:v>
      </x:c>
      <x:c r="Q145" t="n">
        <x:f>MIN(ReadMe!$C$8,MAX(0,INT(E145/ReadMe!$C$9)))</x:f>
        <x:v>0</x:v>
      </x:c>
      <x:c r="R145" t="n">
        <x:f>MIN(ReadMe!$C$8,MAX(0,INT(F145/ReadMe!$C$9)))</x:f>
        <x:v>0</x:v>
      </x:c>
      <x:c r="S145" t="n">
        <x:f>MIN(ReadMe!$C$8,MAX(0,INT(G145/ReadMe!$C$9)))</x:f>
        <x:v>0</x:v>
      </x:c>
      <x:c r="T145" t="n">
        <x:f>MIN(ReadMe!$C$8,MAX(0,INT(H145/ReadMe!$C$9)))</x:f>
        <x:v>0</x:v>
      </x:c>
    </x:row>
    <x:row r="146">
      <x:c r="A146" t="n">
        <x:v>140</x:v>
      </x:c>
      <x:c r="B146" s="97" t="n">
        <x:f>A146*ReadMe!$C$12</x:f>
        <x:v>35</x:v>
      </x:c>
      <x:c r="C146" s="97" t="n">
        <x:f>MIN(ReadMe!$C$10,C145+I146)</x:f>
        <x:v>333.80331713751673</x:v>
      </x:c>
      <x:c r="D146" s="97" t="n">
        <x:f>MIN(ReadMe!$C$10,D145+J146)</x:f>
        <x:v>320.4313085536484</x:v>
      </x:c>
      <x:c r="E146" s="97" t="n">
        <x:f>MIN(ReadMe!$C$10,E145+K146)</x:f>
        <x:v>303.67112961506996</x:v>
      </x:c>
      <x:c r="F146" s="97" t="n">
        <x:f>MIN(ReadMe!$C$10,F145+L146)</x:f>
        <x:v>305.11405944868</x:v>
      </x:c>
      <x:c r="G146" s="97" t="n">
        <x:f>MIN(ReadMe!$C$10,G145+M146)</x:f>
        <x:v>273.541085562796</x:v>
      </x:c>
      <x:c r="H146" s="97" t="n">
        <x:f>MIN(ReadMe!$C$10,H145+N146)</x:f>
        <x:v>285.2800143594402</x:v>
      </x:c>
      <x:c r="I146" s="97" t="n">
        <x:f>IF(OR($A146&lt;=Drivers!$H$6,C145&gt;=ReadMe!$C$10),0,MAX(ReadMe!$C$15,(Drivers!$E$6+Drivers!$F$6*SIN($A146*ReadMe!$C$14+Drivers!$G$6))*INDEX(TrackData!$G$6:$G$315,MOD(INT(C145),ReadMe!$C$9)+1)*IF(AND($A146&gt;=Drivers!$I$6,$A146&lt;Drivers!$I$6+Drivers!$J$6),Drivers!$K$6,1)*IF(AND($A146&gt;=Drivers!$L$6,$A146&lt;Drivers!$L$6+Drivers!$M$6),Drivers!$N$6,1)))</x:f>
        <x:v>2.4734012300358437</x:v>
      </x:c>
      <x:c r="J146" s="97" t="n">
        <x:f>IF(OR($A146&lt;=Drivers!$H$7,D145&gt;=ReadMe!$C$10),0,MAX(ReadMe!$C$15,(Drivers!$E$7+Drivers!$F$7*SIN($A146*ReadMe!$C$14+Drivers!$G$7))*INDEX(TrackData!$G$6:$G$315,MOD(INT(D145),ReadMe!$C$9)+1)*IF(AND($A146&gt;=Drivers!$I$7,$A146&lt;Drivers!$I$7+Drivers!$J$7),Drivers!$K$7,1)*IF(AND($A146&gt;=Drivers!$L$7,$A146&lt;Drivers!$L$7+Drivers!$M$7),Drivers!$N$7,1)))</x:f>
        <x:v>2.69527566367291</x:v>
      </x:c>
      <x:c r="K146" s="97" t="n">
        <x:f>IF(OR($A146&lt;=Drivers!$H$8,E145&gt;=ReadMe!$C$10),0,MAX(ReadMe!$C$15,(Drivers!$E$8+Drivers!$F$8*SIN($A146*ReadMe!$C$14+Drivers!$G$8))*INDEX(TrackData!$G$6:$G$315,MOD(INT(E145),ReadMe!$C$9)+1)*IF(AND($A146&gt;=Drivers!$I$8,$A146&lt;Drivers!$I$8+Drivers!$J$8),Drivers!$K$8,1)*IF(AND($A146&gt;=Drivers!$L$8,$A146&lt;Drivers!$L$8+Drivers!$M$8),Drivers!$N$8,1)))</x:f>
        <x:v>4.248423084179275</x:v>
      </x:c>
      <x:c r="L146" s="97" t="n">
        <x:f>IF(OR($A146&lt;=Drivers!$H$9,F145&gt;=ReadMe!$C$10),0,MAX(ReadMe!$C$15,(Drivers!$E$9+Drivers!$F$9*SIN($A146*ReadMe!$C$14+Drivers!$G$9))*INDEX(TrackData!$G$6:$G$315,MOD(INT(F145),ReadMe!$C$9)+1)*IF(AND($A146&gt;=Drivers!$I$9,$A146&lt;Drivers!$I$9+Drivers!$J$9),Drivers!$K$9,1)*IF(AND($A146&gt;=Drivers!$L$9,$A146&lt;Drivers!$L$9+Drivers!$M$9),Drivers!$N$9,1)))</x:f>
        <x:v>2.784575958983958</x:v>
      </x:c>
      <x:c r="M146" s="97" t="n">
        <x:f>IF(OR($A146&lt;=Drivers!$H$10,G145&gt;=ReadMe!$C$10),0,MAX(ReadMe!$C$15,(Drivers!$E$10+Drivers!$F$10*SIN($A146*ReadMe!$C$14+Drivers!$G$10))*INDEX(TrackData!$G$6:$G$315,MOD(INT(G145),ReadMe!$C$9)+1)*IF(AND($A146&gt;=Drivers!$I$10,$A146&lt;Drivers!$I$10+Drivers!$J$10),Drivers!$K$10,1)*IF(AND($A146&gt;=Drivers!$L$10,$A146&lt;Drivers!$L$10+Drivers!$M$10),Drivers!$N$10,1)))</x:f>
        <x:v>2.3343855906931448</x:v>
      </x:c>
      <x:c r="N146" s="97" t="n">
        <x:f>IF(OR($A146&lt;=Drivers!$H$11,H145&gt;=ReadMe!$C$10),0,MAX(ReadMe!$C$15,(Drivers!$E$11+Drivers!$F$11*SIN($A146*ReadMe!$C$14+Drivers!$G$11))*INDEX(TrackData!$G$6:$G$315,MOD(INT(H145),ReadMe!$C$9)+1)*IF(AND($A146&gt;=Drivers!$I$11,$A146&lt;Drivers!$I$11+Drivers!$J$11),Drivers!$K$11,1)*IF(AND($A146&gt;=Drivers!$L$11,$A146&lt;Drivers!$L$11+Drivers!$M$11),Drivers!$N$11,1)))</x:f>
        <x:v>2.3602380741982523</x:v>
      </x:c>
      <x:c r="O146" t="n">
        <x:f>MIN(ReadMe!$C$8,MAX(0,INT(C146/ReadMe!$C$9)))</x:f>
        <x:v>1</x:v>
      </x:c>
      <x:c r="P146" t="n">
        <x:f>MIN(ReadMe!$C$8,MAX(0,INT(D146/ReadMe!$C$9)))</x:f>
        <x:v>1</x:v>
      </x:c>
      <x:c r="Q146" t="n">
        <x:f>MIN(ReadMe!$C$8,MAX(0,INT(E146/ReadMe!$C$9)))</x:f>
        <x:v>0</x:v>
      </x:c>
      <x:c r="R146" t="n">
        <x:f>MIN(ReadMe!$C$8,MAX(0,INT(F146/ReadMe!$C$9)))</x:f>
        <x:v>0</x:v>
      </x:c>
      <x:c r="S146" t="n">
        <x:f>MIN(ReadMe!$C$8,MAX(0,INT(G146/ReadMe!$C$9)))</x:f>
        <x:v>0</x:v>
      </x:c>
      <x:c r="T146" t="n">
        <x:f>MIN(ReadMe!$C$8,MAX(0,INT(H146/ReadMe!$C$9)))</x:f>
        <x:v>0</x:v>
      </x:c>
    </x:row>
    <x:row r="147">
      <x:c r="A147" t="n">
        <x:v>141</x:v>
      </x:c>
      <x:c r="B147" s="97" t="n">
        <x:f>A147*ReadMe!$C$12</x:f>
        <x:v>35.25</x:v>
      </x:c>
      <x:c r="C147" s="97" t="n">
        <x:f>MIN(ReadMe!$C$10,C146+I147)</x:f>
        <x:v>336.2885085426712</x:v>
      </x:c>
      <x:c r="D147" s="97" t="n">
        <x:f>MIN(ReadMe!$C$10,D146+J147)</x:f>
        <x:v>323.1504008160583</x:v>
      </x:c>
      <x:c r="E147" s="97" t="n">
        <x:f>MIN(ReadMe!$C$10,E146+K147)</x:f>
        <x:v>307.91849885173446</x:v>
      </x:c>
      <x:c r="F147" s="97" t="n">
        <x:f>MIN(ReadMe!$C$10,F146+L147)</x:f>
        <x:v>307.87912398324295</x:v>
      </x:c>
      <x:c r="G147" s="97" t="n">
        <x:f>MIN(ReadMe!$C$10,G146+M147)</x:f>
        <x:v>275.85550208477076</x:v>
      </x:c>
      <x:c r="H147" s="97" t="n">
        <x:f>MIN(ReadMe!$C$10,H146+N147)</x:f>
        <x:v>287.64217257612984</x:v>
      </x:c>
      <x:c r="I147" s="97" t="n">
        <x:f>IF(OR($A147&lt;=Drivers!$H$6,C146&gt;=ReadMe!$C$10),0,MAX(ReadMe!$C$15,(Drivers!$E$6+Drivers!$F$6*SIN($A147*ReadMe!$C$14+Drivers!$G$6))*INDEX(TrackData!$G$6:$G$315,MOD(INT(C146),ReadMe!$C$9)+1)*IF(AND($A147&gt;=Drivers!$I$6,$A147&lt;Drivers!$I$6+Drivers!$J$6),Drivers!$K$6,1)*IF(AND($A147&gt;=Drivers!$L$6,$A147&lt;Drivers!$L$6+Drivers!$M$6),Drivers!$N$6,1)))</x:f>
        <x:v>2.48519140515445</x:v>
      </x:c>
      <x:c r="J147" s="97" t="n">
        <x:f>IF(OR($A147&lt;=Drivers!$H$7,D146&gt;=ReadMe!$C$10),0,MAX(ReadMe!$C$15,(Drivers!$E$7+Drivers!$F$7*SIN($A147*ReadMe!$C$14+Drivers!$G$7))*INDEX(TrackData!$G$6:$G$315,MOD(INT(D146),ReadMe!$C$9)+1)*IF(AND($A147&gt;=Drivers!$I$7,$A147&lt;Drivers!$I$7+Drivers!$J$7),Drivers!$K$7,1)*IF(AND($A147&gt;=Drivers!$L$7,$A147&lt;Drivers!$L$7+Drivers!$M$7),Drivers!$N$7,1)))</x:f>
        <x:v>2.71909226240993</x:v>
      </x:c>
      <x:c r="K147" s="97" t="n">
        <x:f>IF(OR($A147&lt;=Drivers!$H$8,E146&gt;=ReadMe!$C$10),0,MAX(ReadMe!$C$15,(Drivers!$E$8+Drivers!$F$8*SIN($A147*ReadMe!$C$14+Drivers!$G$8))*INDEX(TrackData!$G$6:$G$315,MOD(INT(E146),ReadMe!$C$9)+1)*IF(AND($A147&gt;=Drivers!$I$8,$A147&lt;Drivers!$I$8+Drivers!$J$8),Drivers!$K$8,1)*IF(AND($A147&gt;=Drivers!$L$8,$A147&lt;Drivers!$L$8+Drivers!$M$8),Drivers!$N$8,1)))</x:f>
        <x:v>4.24736923666449</x:v>
      </x:c>
      <x:c r="L147" s="97" t="n">
        <x:f>IF(OR($A147&lt;=Drivers!$H$9,F146&gt;=ReadMe!$C$10),0,MAX(ReadMe!$C$15,(Drivers!$E$9+Drivers!$F$9*SIN($A147*ReadMe!$C$14+Drivers!$G$9))*INDEX(TrackData!$G$6:$G$315,MOD(INT(F146),ReadMe!$C$9)+1)*IF(AND($A147&gt;=Drivers!$I$9,$A147&lt;Drivers!$I$9+Drivers!$J$9),Drivers!$K$9,1)*IF(AND($A147&gt;=Drivers!$L$9,$A147&lt;Drivers!$L$9+Drivers!$M$9),Drivers!$N$9,1)))</x:f>
        <x:v>2.7650645345629354</x:v>
      </x:c>
      <x:c r="M147" s="97" t="n">
        <x:f>IF(OR($A147&lt;=Drivers!$H$10,G146&gt;=ReadMe!$C$10),0,MAX(ReadMe!$C$15,(Drivers!$E$10+Drivers!$F$10*SIN($A147*ReadMe!$C$14+Drivers!$G$10))*INDEX(TrackData!$G$6:$G$315,MOD(INT(G146),ReadMe!$C$9)+1)*IF(AND($A147&gt;=Drivers!$I$10,$A147&lt;Drivers!$I$10+Drivers!$J$10),Drivers!$K$10,1)*IF(AND($A147&gt;=Drivers!$L$10,$A147&lt;Drivers!$L$10+Drivers!$M$10),Drivers!$N$10,1)))</x:f>
        <x:v>2.314416521974761</x:v>
      </x:c>
      <x:c r="N147" s="97" t="n">
        <x:f>IF(OR($A147&lt;=Drivers!$H$11,H146&gt;=ReadMe!$C$10),0,MAX(ReadMe!$C$15,(Drivers!$E$11+Drivers!$F$11*SIN($A147*ReadMe!$C$14+Drivers!$G$11))*INDEX(TrackData!$G$6:$G$315,MOD(INT(H146),ReadMe!$C$9)+1)*IF(AND($A147&gt;=Drivers!$I$11,$A147&lt;Drivers!$I$11+Drivers!$J$11),Drivers!$K$11,1)*IF(AND($A147&gt;=Drivers!$L$11,$A147&lt;Drivers!$L$11+Drivers!$M$11),Drivers!$N$11,1)))</x:f>
        <x:v>2.3621582166896555</x:v>
      </x:c>
      <x:c r="O147" t="n">
        <x:f>MIN(ReadMe!$C$8,MAX(0,INT(C147/ReadMe!$C$9)))</x:f>
        <x:v>1</x:v>
      </x:c>
      <x:c r="P147" t="n">
        <x:f>MIN(ReadMe!$C$8,MAX(0,INT(D147/ReadMe!$C$9)))</x:f>
        <x:v>1</x:v>
      </x:c>
      <x:c r="Q147" t="n">
        <x:f>MIN(ReadMe!$C$8,MAX(0,INT(E147/ReadMe!$C$9)))</x:f>
        <x:v>0</x:v>
      </x:c>
      <x:c r="R147" t="n">
        <x:f>MIN(ReadMe!$C$8,MAX(0,INT(F147/ReadMe!$C$9)))</x:f>
        <x:v>0</x:v>
      </x:c>
      <x:c r="S147" t="n">
        <x:f>MIN(ReadMe!$C$8,MAX(0,INT(G147/ReadMe!$C$9)))</x:f>
        <x:v>0</x:v>
      </x:c>
      <x:c r="T147" t="n">
        <x:f>MIN(ReadMe!$C$8,MAX(0,INT(H147/ReadMe!$C$9)))</x:f>
        <x:v>0</x:v>
      </x:c>
    </x:row>
    <x:row r="148">
      <x:c r="A148" t="n">
        <x:v>142</x:v>
      </x:c>
      <x:c r="B148" s="97" t="n">
        <x:f>A148*ReadMe!$C$12</x:f>
        <x:v>35.5</x:v>
      </x:c>
      <x:c r="C148" s="97" t="n">
        <x:f>MIN(ReadMe!$C$10,C147+I148)</x:f>
        <x:v>337.9373107387</x:v>
      </x:c>
      <x:c r="D148" s="97" t="n">
        <x:f>MIN(ReadMe!$C$10,D147+J148)</x:f>
        <x:v>325.89262742241556</x:v>
      </x:c>
      <x:c r="E148" s="97" t="n">
        <x:f>MIN(ReadMe!$C$10,E147+K148)</x:f>
        <x:v>312.16122803220475</x:v>
      </x:c>
      <x:c r="F148" s="97" t="n">
        <x:f>MIN(ReadMe!$C$10,F147+L148)</x:f>
        <x:v>310.62416027060783</x:v>
      </x:c>
      <x:c r="G148" s="97" t="n">
        <x:f>MIN(ReadMe!$C$10,G147+M148)</x:f>
        <x:v>278.1515715411215</x:v>
      </x:c>
      <x:c r="H148" s="97" t="n">
        <x:f>MIN(ReadMe!$C$10,H147+N148)</x:f>
        <x:v>290.00816388878303</x:v>
      </x:c>
      <x:c r="I148" s="97" t="n">
        <x:f>IF(OR($A148&lt;=Drivers!$H$6,C147&gt;=ReadMe!$C$10),0,MAX(ReadMe!$C$15,(Drivers!$E$6+Drivers!$F$6*SIN($A148*ReadMe!$C$14+Drivers!$G$6))*INDEX(TrackData!$G$6:$G$315,MOD(INT(C147),ReadMe!$C$9)+1)*IF(AND($A148&gt;=Drivers!$I$6,$A148&lt;Drivers!$I$6+Drivers!$J$6),Drivers!$K$6,1)*IF(AND($A148&gt;=Drivers!$L$6,$A148&lt;Drivers!$L$6+Drivers!$M$6),Drivers!$N$6,1)))</x:f>
        <x:v>1.6488021960287784</x:v>
      </x:c>
      <x:c r="J148" s="97" t="n">
        <x:f>IF(OR($A148&lt;=Drivers!$H$7,D147&gt;=ReadMe!$C$10),0,MAX(ReadMe!$C$15,(Drivers!$E$7+Drivers!$F$7*SIN($A148*ReadMe!$C$14+Drivers!$G$7))*INDEX(TrackData!$G$6:$G$315,MOD(INT(D147),ReadMe!$C$9)+1)*IF(AND($A148&gt;=Drivers!$I$7,$A148&lt;Drivers!$I$7+Drivers!$J$7),Drivers!$K$7,1)*IF(AND($A148&gt;=Drivers!$L$7,$A148&lt;Drivers!$L$7+Drivers!$M$7),Drivers!$N$7,1)))</x:f>
        <x:v>2.74222660635726</x:v>
      </x:c>
      <x:c r="K148" s="97" t="n">
        <x:f>IF(OR($A148&lt;=Drivers!$H$8,E147&gt;=ReadMe!$C$10),0,MAX(ReadMe!$C$15,(Drivers!$E$8+Drivers!$F$8*SIN($A148*ReadMe!$C$14+Drivers!$G$8))*INDEX(TrackData!$G$6:$G$315,MOD(INT(E147),ReadMe!$C$9)+1)*IF(AND($A148&gt;=Drivers!$I$8,$A148&lt;Drivers!$I$8+Drivers!$J$8),Drivers!$K$8,1)*IF(AND($A148&gt;=Drivers!$L$8,$A148&lt;Drivers!$L$8+Drivers!$M$8),Drivers!$N$8,1)))</x:f>
        <x:v>4.242729180470297</x:v>
      </x:c>
      <x:c r="L148" s="97" t="n">
        <x:f>IF(OR($A148&lt;=Drivers!$H$9,F147&gt;=ReadMe!$C$10),0,MAX(ReadMe!$C$15,(Drivers!$E$9+Drivers!$F$9*SIN($A148*ReadMe!$C$14+Drivers!$G$9))*INDEX(TrackData!$G$6:$G$315,MOD(INT(F147),ReadMe!$C$9)+1)*IF(AND($A148&gt;=Drivers!$I$9,$A148&lt;Drivers!$I$9+Drivers!$J$9),Drivers!$K$9,1)*IF(AND($A148&gt;=Drivers!$L$9,$A148&lt;Drivers!$L$9+Drivers!$M$9),Drivers!$N$9,1)))</x:f>
        <x:v>2.745036287364879</x:v>
      </x:c>
      <x:c r="M148" s="97" t="n">
        <x:f>IF(OR($A148&lt;=Drivers!$H$10,G147&gt;=ReadMe!$C$10),0,MAX(ReadMe!$C$15,(Drivers!$E$10+Drivers!$F$10*SIN($A148*ReadMe!$C$14+Drivers!$G$10))*INDEX(TrackData!$G$6:$G$315,MOD(INT(G147),ReadMe!$C$9)+1)*IF(AND($A148&gt;=Drivers!$I$10,$A148&lt;Drivers!$I$10+Drivers!$J$10),Drivers!$K$10,1)*IF(AND($A148&gt;=Drivers!$L$10,$A148&lt;Drivers!$L$10+Drivers!$M$10),Drivers!$N$10,1)))</x:f>
        <x:v>2.2960694563507222</x:v>
      </x:c>
      <x:c r="N148" s="97" t="n">
        <x:f>IF(OR($A148&lt;=Drivers!$H$11,H147&gt;=ReadMe!$C$10),0,MAX(ReadMe!$C$15,(Drivers!$E$11+Drivers!$F$11*SIN($A148*ReadMe!$C$14+Drivers!$G$11))*INDEX(TrackData!$G$6:$G$315,MOD(INT(H147),ReadMe!$C$9)+1)*IF(AND($A148&gt;=Drivers!$I$11,$A148&lt;Drivers!$I$11+Drivers!$J$11),Drivers!$K$11,1)*IF(AND($A148&gt;=Drivers!$L$11,$A148&lt;Drivers!$L$11+Drivers!$M$11),Drivers!$N$11,1)))</x:f>
        <x:v>2.365991312653201</x:v>
      </x:c>
      <x:c r="O148" t="n">
        <x:f>MIN(ReadMe!$C$8,MAX(0,INT(C148/ReadMe!$C$9)))</x:f>
        <x:v>1</x:v>
      </x:c>
      <x:c r="P148" t="n">
        <x:f>MIN(ReadMe!$C$8,MAX(0,INT(D148/ReadMe!$C$9)))</x:f>
        <x:v>1</x:v>
      </x:c>
      <x:c r="Q148" t="n">
        <x:f>MIN(ReadMe!$C$8,MAX(0,INT(E148/ReadMe!$C$9)))</x:f>
        <x:v>1</x:v>
      </x:c>
      <x:c r="R148" t="n">
        <x:f>MIN(ReadMe!$C$8,MAX(0,INT(F148/ReadMe!$C$9)))</x:f>
        <x:v>1</x:v>
      </x:c>
      <x:c r="S148" t="n">
        <x:f>MIN(ReadMe!$C$8,MAX(0,INT(G148/ReadMe!$C$9)))</x:f>
        <x:v>0</x:v>
      </x:c>
      <x:c r="T148" t="n">
        <x:f>MIN(ReadMe!$C$8,MAX(0,INT(H148/ReadMe!$C$9)))</x:f>
        <x:v>0</x:v>
      </x:c>
    </x:row>
    <x:row r="149">
      <x:c r="A149" t="n">
        <x:v>143</x:v>
      </x:c>
      <x:c r="B149" s="97" t="n">
        <x:f>A149*ReadMe!$C$12</x:f>
        <x:v>35.75</x:v>
      </x:c>
      <x:c r="C149" s="97" t="n">
        <x:f>MIN(ReadMe!$C$10,C148+I149)</x:f>
        <x:v>339.59542411115376</x:v>
      </x:c>
      <x:c r="D149" s="97" t="n">
        <x:f>MIN(ReadMe!$C$10,D148+J149)</x:f>
        <x:v>328.6571468369071</x:v>
      </x:c>
      <x:c r="E149" s="97" t="n">
        <x:f>MIN(ReadMe!$C$10,E148+K149)</x:f>
        <x:v>316.39576289480203</x:v>
      </x:c>
      <x:c r="F149" s="97" t="n">
        <x:f>MIN(ReadMe!$C$10,F148+L149)</x:f>
        <x:v>313.3487893834018</x:v>
      </x:c>
      <x:c r="G149" s="97" t="n">
        <x:f>MIN(ReadMe!$C$10,G148+M149)</x:f>
        <x:v>280.4310422553342</x:v>
      </x:c>
      <x:c r="H149" s="97" t="n">
        <x:f>MIN(ReadMe!$C$10,H148+N149)</x:f>
        <x:v>292.3798748598297</x:v>
      </x:c>
      <x:c r="I149" s="97" t="n">
        <x:f>IF(OR($A149&lt;=Drivers!$H$6,C148&gt;=ReadMe!$C$10),0,MAX(ReadMe!$C$15,(Drivers!$E$6+Drivers!$F$6*SIN($A149*ReadMe!$C$14+Drivers!$G$6))*INDEX(TrackData!$G$6:$G$315,MOD(INT(C148),ReadMe!$C$9)+1)*IF(AND($A149&gt;=Drivers!$I$6,$A149&lt;Drivers!$I$6+Drivers!$J$6),Drivers!$K$6,1)*IF(AND($A149&gt;=Drivers!$L$6,$A149&lt;Drivers!$L$6+Drivers!$M$6),Drivers!$N$6,1)))</x:f>
        <x:v>1.6581133724537838</x:v>
      </x:c>
      <x:c r="J149" s="97" t="n">
        <x:f>IF(OR($A149&lt;=Drivers!$H$7,D148&gt;=ReadMe!$C$10),0,MAX(ReadMe!$C$15,(Drivers!$E$7+Drivers!$F$7*SIN($A149*ReadMe!$C$14+Drivers!$G$7))*INDEX(TrackData!$G$6:$G$315,MOD(INT(D148),ReadMe!$C$9)+1)*IF(AND($A149&gt;=Drivers!$I$7,$A149&lt;Drivers!$I$7+Drivers!$J$7),Drivers!$K$7,1)*IF(AND($A149&gt;=Drivers!$L$7,$A149&lt;Drivers!$L$7+Drivers!$M$7),Drivers!$N$7,1)))</x:f>
        <x:v>2.7645194144915326</x:v>
      </x:c>
      <x:c r="K149" s="97" t="n">
        <x:f>IF(OR($A149&lt;=Drivers!$H$8,E148&gt;=ReadMe!$C$10),0,MAX(ReadMe!$C$15,(Drivers!$E$8+Drivers!$F$8*SIN($A149*ReadMe!$C$14+Drivers!$G$8))*INDEX(TrackData!$G$6:$G$315,MOD(INT(E148),ReadMe!$C$9)+1)*IF(AND($A149&gt;=Drivers!$I$8,$A149&lt;Drivers!$I$8+Drivers!$J$8),Drivers!$K$8,1)*IF(AND($A149&gt;=Drivers!$L$8,$A149&lt;Drivers!$L$8+Drivers!$M$8),Drivers!$N$8,1)))</x:f>
        <x:v>4.234534862597259</x:v>
      </x:c>
      <x:c r="L149" s="97" t="n">
        <x:f>IF(OR($A149&lt;=Drivers!$H$9,F148&gt;=ReadMe!$C$10),0,MAX(ReadMe!$C$15,(Drivers!$E$9+Drivers!$F$9*SIN($A149*ReadMe!$C$14+Drivers!$G$9))*INDEX(TrackData!$G$6:$G$315,MOD(INT(F148),ReadMe!$C$9)+1)*IF(AND($A149&gt;=Drivers!$I$9,$A149&lt;Drivers!$I$9+Drivers!$J$9),Drivers!$K$9,1)*IF(AND($A149&gt;=Drivers!$L$9,$A149&lt;Drivers!$L$9+Drivers!$M$9),Drivers!$N$9,1)))</x:f>
        <x:v>2.7246291127940054</x:v>
      </x:c>
      <x:c r="M149" s="97" t="n">
        <x:f>IF(OR($A149&lt;=Drivers!$H$10,G148&gt;=ReadMe!$C$10),0,MAX(ReadMe!$C$15,(Drivers!$E$10+Drivers!$F$10*SIN($A149*ReadMe!$C$14+Drivers!$G$10))*INDEX(TrackData!$G$6:$G$315,MOD(INT(G148),ReadMe!$C$9)+1)*IF(AND($A149&gt;=Drivers!$I$10,$A149&lt;Drivers!$I$10+Drivers!$J$10),Drivers!$K$10,1)*IF(AND($A149&gt;=Drivers!$L$10,$A149&lt;Drivers!$L$10+Drivers!$M$10),Drivers!$N$10,1)))</x:f>
        <x:v>2.279470714212696</x:v>
      </x:c>
      <x:c r="N149" s="97" t="n">
        <x:f>IF(OR($A149&lt;=Drivers!$H$11,H148&gt;=ReadMe!$C$10),0,MAX(ReadMe!$C$15,(Drivers!$E$11+Drivers!$F$11*SIN($A149*ReadMe!$C$14+Drivers!$G$11))*INDEX(TrackData!$G$6:$G$315,MOD(INT(H148),ReadMe!$C$9)+1)*IF(AND($A149&gt;=Drivers!$I$11,$A149&lt;Drivers!$I$11+Drivers!$J$11),Drivers!$K$11,1)*IF(AND($A149&gt;=Drivers!$L$11,$A149&lt;Drivers!$L$11+Drivers!$M$11),Drivers!$N$11,1)))</x:f>
        <x:v>2.3717109710466735</x:v>
      </x:c>
      <x:c r="O149" t="n">
        <x:f>MIN(ReadMe!$C$8,MAX(0,INT(C149/ReadMe!$C$9)))</x:f>
        <x:v>1</x:v>
      </x:c>
      <x:c r="P149" t="n">
        <x:f>MIN(ReadMe!$C$8,MAX(0,INT(D149/ReadMe!$C$9)))</x:f>
        <x:v>1</x:v>
      </x:c>
      <x:c r="Q149" t="n">
        <x:f>MIN(ReadMe!$C$8,MAX(0,INT(E149/ReadMe!$C$9)))</x:f>
        <x:v>1</x:v>
      </x:c>
      <x:c r="R149" t="n">
        <x:f>MIN(ReadMe!$C$8,MAX(0,INT(F149/ReadMe!$C$9)))</x:f>
        <x:v>1</x:v>
      </x:c>
      <x:c r="S149" t="n">
        <x:f>MIN(ReadMe!$C$8,MAX(0,INT(G149/ReadMe!$C$9)))</x:f>
        <x:v>0</x:v>
      </x:c>
      <x:c r="T149" t="n">
        <x:f>MIN(ReadMe!$C$8,MAX(0,INT(H149/ReadMe!$C$9)))</x:f>
        <x:v>0</x:v>
      </x:c>
    </x:row>
    <x:row r="150">
      <x:c r="A150" t="n">
        <x:v>144</x:v>
      </x:c>
      <x:c r="B150" s="97" t="n">
        <x:f>A150*ReadMe!$C$12</x:f>
        <x:v>36</x:v>
      </x:c>
      <x:c r="C150" s="97" t="n">
        <x:f>MIN(ReadMe!$C$10,C149+I150)</x:f>
        <x:v>341.2635198599523</x:v>
      </x:c>
      <x:c r="D150" s="97" t="n">
        <x:f>MIN(ReadMe!$C$10,D149+J150)</x:f>
        <x:v>331.44296403670927</x:v>
      </x:c>
      <x:c r="E150" s="97" t="n">
        <x:f>MIN(ReadMe!$C$10,E149+K150)</x:f>
        <x:v>320.6186055961033</x:v>
      </x:c>
      <x:c r="F150" s="97" t="n">
        <x:f>MIN(ReadMe!$C$10,F149+L150)</x:f>
        <x:v>316.0527728985888</x:v>
      </x:c>
      <x:c r="G150" s="97" t="n">
        <x:f>MIN(ReadMe!$C$10,G149+M150)</x:f>
        <x:v>282.6957768339988</x:v>
      </x:c>
      <x:c r="H150" s="97" t="n">
        <x:f>MIN(ReadMe!$C$10,H149+N150)</x:f>
        <x:v>294.75915267158837</x:v>
      </x:c>
      <x:c r="I150" s="97" t="n">
        <x:f>IF(OR($A150&lt;=Drivers!$H$6,C149&gt;=ReadMe!$C$10),0,MAX(ReadMe!$C$15,(Drivers!$E$6+Drivers!$F$6*SIN($A150*ReadMe!$C$14+Drivers!$G$6))*INDEX(TrackData!$G$6:$G$315,MOD(INT(C149),ReadMe!$C$9)+1)*IF(AND($A150&gt;=Drivers!$I$6,$A150&lt;Drivers!$I$6+Drivers!$J$6),Drivers!$K$6,1)*IF(AND($A150&gt;=Drivers!$L$6,$A150&lt;Drivers!$L$6+Drivers!$M$6),Drivers!$N$6,1)))</x:f>
        <x:v>1.6680957487985066</x:v>
      </x:c>
      <x:c r="J150" s="97" t="n">
        <x:f>IF(OR($A150&lt;=Drivers!$H$7,D149&gt;=ReadMe!$C$10),0,MAX(ReadMe!$C$15,(Drivers!$E$7+Drivers!$F$7*SIN($A150*ReadMe!$C$14+Drivers!$G$7))*INDEX(TrackData!$G$6:$G$315,MOD(INT(D149),ReadMe!$C$9)+1)*IF(AND($A150&gt;=Drivers!$I$7,$A150&lt;Drivers!$I$7+Drivers!$J$7),Drivers!$K$7,1)*IF(AND($A150&gt;=Drivers!$L$7,$A150&lt;Drivers!$L$7+Drivers!$M$7),Drivers!$N$7,1)))</x:f>
        <x:v>2.785817199802205</x:v>
      </x:c>
      <x:c r="K150" s="97" t="n">
        <x:f>IF(OR($A150&lt;=Drivers!$H$8,E149&gt;=ReadMe!$C$10),0,MAX(ReadMe!$C$15,(Drivers!$E$8+Drivers!$F$8*SIN($A150*ReadMe!$C$14+Drivers!$G$8))*INDEX(TrackData!$G$6:$G$315,MOD(INT(E149),ReadMe!$C$9)+1)*IF(AND($A150&gt;=Drivers!$I$8,$A150&lt;Drivers!$I$8+Drivers!$J$8),Drivers!$K$8,1)*IF(AND($A150&gt;=Drivers!$L$8,$A150&lt;Drivers!$L$8+Drivers!$M$8),Drivers!$N$8,1)))</x:f>
        <x:v>4.222842701301264</x:v>
      </x:c>
      <x:c r="L150" s="97" t="n">
        <x:f>IF(OR($A150&lt;=Drivers!$H$9,F149&gt;=ReadMe!$C$10),0,MAX(ReadMe!$C$15,(Drivers!$E$9+Drivers!$F$9*SIN($A150*ReadMe!$C$14+Drivers!$G$9))*INDEX(TrackData!$G$6:$G$315,MOD(INT(F149),ReadMe!$C$9)+1)*IF(AND($A150&gt;=Drivers!$I$9,$A150&lt;Drivers!$I$9+Drivers!$J$9),Drivers!$K$9,1)*IF(AND($A150&gt;=Drivers!$L$9,$A150&lt;Drivers!$L$9+Drivers!$M$9),Drivers!$N$9,1)))</x:f>
        <x:v>2.703983515186944</x:v>
      </x:c>
      <x:c r="M150" s="97" t="n">
        <x:f>IF(OR($A150&lt;=Drivers!$H$10,G149&gt;=ReadMe!$C$10),0,MAX(ReadMe!$C$15,(Drivers!$E$10+Drivers!$F$10*SIN($A150*ReadMe!$C$14+Drivers!$G$10))*INDEX(TrackData!$G$6:$G$315,MOD(INT(G149),ReadMe!$C$9)+1)*IF(AND($A150&gt;=Drivers!$I$10,$A150&lt;Drivers!$I$10+Drivers!$J$10),Drivers!$K$10,1)*IF(AND($A150&gt;=Drivers!$L$10,$A150&lt;Drivers!$L$10+Drivers!$M$10),Drivers!$N$10,1)))</x:f>
        <x:v>2.2647345786646405</x:v>
      </x:c>
      <x:c r="N150" s="97" t="n">
        <x:f>IF(OR($A150&lt;=Drivers!$H$11,H149&gt;=ReadMe!$C$10),0,MAX(ReadMe!$C$15,(Drivers!$E$11+Drivers!$F$11*SIN($A150*ReadMe!$C$14+Drivers!$G$11))*INDEX(TrackData!$G$6:$G$315,MOD(INT(H149),ReadMe!$C$9)+1)*IF(AND($A150&gt;=Drivers!$I$11,$A150&lt;Drivers!$I$11+Drivers!$J$11),Drivers!$K$11,1)*IF(AND($A150&gt;=Drivers!$L$11,$A150&lt;Drivers!$L$11+Drivers!$M$11),Drivers!$N$11,1)))</x:f>
        <x:v>2.379277811758656</x:v>
      </x:c>
      <x:c r="O150" t="n">
        <x:f>MIN(ReadMe!$C$8,MAX(0,INT(C150/ReadMe!$C$9)))</x:f>
        <x:v>1</x:v>
      </x:c>
      <x:c r="P150" t="n">
        <x:f>MIN(ReadMe!$C$8,MAX(0,INT(D150/ReadMe!$C$9)))</x:f>
        <x:v>1</x:v>
      </x:c>
      <x:c r="Q150" t="n">
        <x:f>MIN(ReadMe!$C$8,MAX(0,INT(E150/ReadMe!$C$9)))</x:f>
        <x:v>1</x:v>
      </x:c>
      <x:c r="R150" t="n">
        <x:f>MIN(ReadMe!$C$8,MAX(0,INT(F150/ReadMe!$C$9)))</x:f>
        <x:v>1</x:v>
      </x:c>
      <x:c r="S150" t="n">
        <x:f>MIN(ReadMe!$C$8,MAX(0,INT(G150/ReadMe!$C$9)))</x:f>
        <x:v>0</x:v>
      </x:c>
      <x:c r="T150" t="n">
        <x:f>MIN(ReadMe!$C$8,MAX(0,INT(H150/ReadMe!$C$9)))</x:f>
        <x:v>0</x:v>
      </x:c>
    </x:row>
    <x:row r="151">
      <x:c r="A151" t="n">
        <x:v>145</x:v>
      </x:c>
      <x:c r="B151" s="97" t="n">
        <x:f>A151*ReadMe!$C$12</x:f>
        <x:v>36.25</x:v>
      </x:c>
      <x:c r="C151" s="97" t="n">
        <x:f>MIN(ReadMe!$C$10,C150+I151)</x:f>
        <x:v>342.9422004558944</x:v>
      </x:c>
      <x:c r="D151" s="97" t="n">
        <x:f>MIN(ReadMe!$C$10,D150+J151)</x:f>
        <x:v>334.24893736276596</x:v>
      </x:c>
      <x:c r="E151" s="97" t="n">
        <x:f>MIN(ReadMe!$C$10,E150+K151)</x:f>
        <x:v>324.82633879375453</x:v>
      </x:c>
      <x:c r="F151" s="97" t="n">
        <x:f>MIN(ReadMe!$C$10,F150+L151)</x:f>
        <x:v>318.7360145390227</x:v>
      </x:c>
      <x:c r="G151" s="97" t="n">
        <x:f>MIN(ReadMe!$C$10,G150+M151)</x:f>
        <x:v>284.9477393426772</x:v>
      </x:c>
      <x:c r="H151" s="97" t="n">
        <x:f>MIN(ReadMe!$C$10,H150+N151)</x:f>
        <x:v>297.14779240833076</x:v>
      </x:c>
      <x:c r="I151" s="97" t="n">
        <x:f>IF(OR($A151&lt;=Drivers!$H$6,C150&gt;=ReadMe!$C$10),0,MAX(ReadMe!$C$15,(Drivers!$E$6+Drivers!$F$6*SIN($A151*ReadMe!$C$14+Drivers!$G$6))*INDEX(TrackData!$G$6:$G$315,MOD(INT(C150),ReadMe!$C$9)+1)*IF(AND($A151&gt;=Drivers!$I$6,$A151&lt;Drivers!$I$6+Drivers!$J$6),Drivers!$K$6,1)*IF(AND($A151&gt;=Drivers!$L$6,$A151&lt;Drivers!$L$6+Drivers!$M$6),Drivers!$N$6,1)))</x:f>
        <x:v>1.6786805959421451</x:v>
      </x:c>
      <x:c r="J151" s="97" t="n">
        <x:f>IF(OR($A151&lt;=Drivers!$H$7,D150&gt;=ReadMe!$C$10),0,MAX(ReadMe!$C$15,(Drivers!$E$7+Drivers!$F$7*SIN($A151*ReadMe!$C$14+Drivers!$G$7))*INDEX(TrackData!$G$6:$G$315,MOD(INT(D150),ReadMe!$C$9)+1)*IF(AND($A151&gt;=Drivers!$I$7,$A151&lt;Drivers!$I$7+Drivers!$J$7),Drivers!$K$7,1)*IF(AND($A151&gt;=Drivers!$L$7,$A151&lt;Drivers!$L$7+Drivers!$M$7),Drivers!$N$7,1)))</x:f>
        <x:v>2.805973326056694</x:v>
      </x:c>
      <x:c r="K151" s="97" t="n">
        <x:f>IF(OR($A151&lt;=Drivers!$H$8,E150&gt;=ReadMe!$C$10),0,MAX(ReadMe!$C$15,(Drivers!$E$8+Drivers!$F$8*SIN($A151*ReadMe!$C$14+Drivers!$G$8))*INDEX(TrackData!$G$6:$G$315,MOD(INT(E150),ReadMe!$C$9)+1)*IF(AND($A151&gt;=Drivers!$I$8,$A151&lt;Drivers!$I$8+Drivers!$J$8),Drivers!$K$8,1)*IF(AND($A151&gt;=Drivers!$L$8,$A151&lt;Drivers!$L$8+Drivers!$M$8),Drivers!$N$8,1)))</x:f>
        <x:v>4.207733197651234</x:v>
      </x:c>
      <x:c r="L151" s="97" t="n">
        <x:f>IF(OR($A151&lt;=Drivers!$H$9,F150&gt;=ReadMe!$C$10),0,MAX(ReadMe!$C$15,(Drivers!$E$9+Drivers!$F$9*SIN($A151*ReadMe!$C$14+Drivers!$G$9))*INDEX(TrackData!$G$6:$G$315,MOD(INT(F150),ReadMe!$C$9)+1)*IF(AND($A151&gt;=Drivers!$I$9,$A151&lt;Drivers!$I$9+Drivers!$J$9),Drivers!$K$9,1)*IF(AND($A151&gt;=Drivers!$L$9,$A151&lt;Drivers!$L$9+Drivers!$M$9),Drivers!$N$9,1)))</x:f>
        <x:v>2.683241640433909</x:v>
      </x:c>
      <x:c r="M151" s="97" t="n">
        <x:f>IF(OR($A151&lt;=Drivers!$H$10,G150&gt;=ReadMe!$C$10),0,MAX(ReadMe!$C$15,(Drivers!$E$10+Drivers!$F$10*SIN($A151*ReadMe!$C$14+Drivers!$G$10))*INDEX(TrackData!$G$6:$G$315,MOD(INT(G150),ReadMe!$C$9)+1)*IF(AND($A151&gt;=Drivers!$I$10,$A151&lt;Drivers!$I$10+Drivers!$J$10),Drivers!$K$10,1)*IF(AND($A151&gt;=Drivers!$L$10,$A151&lt;Drivers!$L$10+Drivers!$M$10),Drivers!$N$10,1)))</x:f>
        <x:v>2.2519625086783726</x:v>
      </x:c>
      <x:c r="N151" s="97" t="n">
        <x:f>IF(OR($A151&lt;=Drivers!$H$11,H150&gt;=ReadMe!$C$10),0,MAX(ReadMe!$C$15,(Drivers!$E$11+Drivers!$F$11*SIN($A151*ReadMe!$C$14+Drivers!$G$11))*INDEX(TrackData!$G$6:$G$315,MOD(INT(H150),ReadMe!$C$9)+1)*IF(AND($A151&gt;=Drivers!$I$11,$A151&lt;Drivers!$I$11+Drivers!$J$11),Drivers!$K$11,1)*IF(AND($A151&gt;=Drivers!$L$11,$A151&lt;Drivers!$L$11+Drivers!$M$11),Drivers!$N$11,1)))</x:f>
        <x:v>2.388639736742408</x:v>
      </x:c>
      <x:c r="O151" t="n">
        <x:f>MIN(ReadMe!$C$8,MAX(0,INT(C151/ReadMe!$C$9)))</x:f>
        <x:v>1</x:v>
      </x:c>
      <x:c r="P151" t="n">
        <x:f>MIN(ReadMe!$C$8,MAX(0,INT(D151/ReadMe!$C$9)))</x:f>
        <x:v>1</x:v>
      </x:c>
      <x:c r="Q151" t="n">
        <x:f>MIN(ReadMe!$C$8,MAX(0,INT(E151/ReadMe!$C$9)))</x:f>
        <x:v>1</x:v>
      </x:c>
      <x:c r="R151" t="n">
        <x:f>MIN(ReadMe!$C$8,MAX(0,INT(F151/ReadMe!$C$9)))</x:f>
        <x:v>1</x:v>
      </x:c>
      <x:c r="S151" t="n">
        <x:f>MIN(ReadMe!$C$8,MAX(0,INT(G151/ReadMe!$C$9)))</x:f>
        <x:v>0</x:v>
      </x:c>
      <x:c r="T151" t="n">
        <x:f>MIN(ReadMe!$C$8,MAX(0,INT(H151/ReadMe!$C$9)))</x:f>
        <x:v>0</x:v>
      </x:c>
    </x:row>
    <x:row r="152">
      <x:c r="A152" t="n">
        <x:v>146</x:v>
      </x:c>
      <x:c r="B152" s="97" t="n">
        <x:f>A152*ReadMe!$C$12</x:f>
        <x:v>36.5</x:v>
      </x:c>
      <x:c r="C152" s="97" t="n">
        <x:f>MIN(ReadMe!$C$10,C151+I152)</x:f>
        <x:v>344.6319954926191</x:v>
      </x:c>
      <x:c r="D152" s="97" t="n">
        <x:f>MIN(ReadMe!$C$10,D151+J152)</x:f>
        <x:v>336.11333771424836</x:v>
      </x:c>
      <x:c r="E152" s="97" t="n">
        <x:f>MIN(ReadMe!$C$10,E151+K152)</x:f>
        <x:v>327.71551836704805</x:v>
      </x:c>
      <x:c r="F152" s="97" t="n">
        <x:f>MIN(ReadMe!$C$10,F151+L152)</x:f>
        <x:v>321.39856083632037</x:v>
      </x:c>
      <x:c r="G152" s="97" t="n">
        <x:f>MIN(ReadMe!$C$10,G151+M152)</x:f>
        <x:v>287.1889817832211</x:v>
      </x:c>
      <x:c r="H152" s="97" t="n">
        <x:f>MIN(ReadMe!$C$10,H151+N152)</x:f>
        <x:v>299.5475246970441</x:v>
      </x:c>
      <x:c r="I152" s="97" t="n">
        <x:f>IF(OR($A152&lt;=Drivers!$H$6,C151&gt;=ReadMe!$C$10),0,MAX(ReadMe!$C$15,(Drivers!$E$6+Drivers!$F$6*SIN($A152*ReadMe!$C$14+Drivers!$G$6))*INDEX(TrackData!$G$6:$G$315,MOD(INT(C151),ReadMe!$C$9)+1)*IF(AND($A152&gt;=Drivers!$I$6,$A152&lt;Drivers!$I$6+Drivers!$J$6),Drivers!$K$6,1)*IF(AND($A152&gt;=Drivers!$L$6,$A152&lt;Drivers!$L$6+Drivers!$M$6),Drivers!$N$6,1)))</x:f>
        <x:v>1.6897950367247045</x:v>
      </x:c>
      <x:c r="J152" s="97" t="n">
        <x:f>IF(OR($A152&lt;=Drivers!$H$7,D151&gt;=ReadMe!$C$10),0,MAX(ReadMe!$C$15,(Drivers!$E$7+Drivers!$F$7*SIN($A152*ReadMe!$C$14+Drivers!$G$7))*INDEX(TrackData!$G$6:$G$315,MOD(INT(D151),ReadMe!$C$9)+1)*IF(AND($A152&gt;=Drivers!$I$7,$A152&lt;Drivers!$I$7+Drivers!$J$7),Drivers!$K$7,1)*IF(AND($A152&gt;=Drivers!$L$7,$A152&lt;Drivers!$L$7+Drivers!$M$7),Drivers!$N$7,1)))</x:f>
        <x:v>1.8644003514824077</x:v>
      </x:c>
      <x:c r="K152" s="97" t="n">
        <x:f>IF(OR($A152&lt;=Drivers!$H$8,E151&gt;=ReadMe!$C$10),0,MAX(ReadMe!$C$15,(Drivers!$E$8+Drivers!$F$8*SIN($A152*ReadMe!$C$14+Drivers!$G$8))*INDEX(TrackData!$G$6:$G$315,MOD(INT(E151),ReadMe!$C$9)+1)*IF(AND($A152&gt;=Drivers!$I$8,$A152&lt;Drivers!$I$8+Drivers!$J$8),Drivers!$K$8,1)*IF(AND($A152&gt;=Drivers!$L$8,$A152&lt;Drivers!$L$8+Drivers!$M$8),Drivers!$N$8,1)))</x:f>
        <x:v>2.8891795732934913</x:v>
      </x:c>
      <x:c r="L152" s="97" t="n">
        <x:f>IF(OR($A152&lt;=Drivers!$H$9,F151&gt;=ReadMe!$C$10),0,MAX(ReadMe!$C$15,(Drivers!$E$9+Drivers!$F$9*SIN($A152*ReadMe!$C$14+Drivers!$G$9))*INDEX(TrackData!$G$6:$G$315,MOD(INT(F151),ReadMe!$C$9)+1)*IF(AND($A152&gt;=Drivers!$I$9,$A152&lt;Drivers!$I$9+Drivers!$J$9),Drivers!$K$9,1)*IF(AND($A152&gt;=Drivers!$L$9,$A152&lt;Drivers!$L$9+Drivers!$M$9),Drivers!$N$9,1)))</x:f>
        <x:v>2.662546297297694</x:v>
      </x:c>
      <x:c r="M152" s="97" t="n">
        <x:f>IF(OR($A152&lt;=Drivers!$H$10,G151&gt;=ReadMe!$C$10),0,MAX(ReadMe!$C$15,(Drivers!$E$10+Drivers!$F$10*SIN($A152*ReadMe!$C$14+Drivers!$G$10))*INDEX(TrackData!$G$6:$G$315,MOD(INT(G151),ReadMe!$C$9)+1)*IF(AND($A152&gt;=Drivers!$I$10,$A152&lt;Drivers!$I$10+Drivers!$J$10),Drivers!$K$10,1)*IF(AND($A152&gt;=Drivers!$L$10,$A152&lt;Drivers!$L$10+Drivers!$M$10),Drivers!$N$10,1)))</x:f>
        <x:v>2.2412424405438767</x:v>
      </x:c>
      <x:c r="N152" s="97" t="n">
        <x:f>IF(OR($A152&lt;=Drivers!$H$11,H151&gt;=ReadMe!$C$10),0,MAX(ReadMe!$C$15,(Drivers!$E$11+Drivers!$F$11*SIN($A152*ReadMe!$C$14+Drivers!$G$11))*INDEX(TrackData!$G$6:$G$315,MOD(INT(H151),ReadMe!$C$9)+1)*IF(AND($A152&gt;=Drivers!$I$11,$A152&lt;Drivers!$I$11+Drivers!$J$11),Drivers!$K$11,1)*IF(AND($A152&gt;=Drivers!$L$11,$A152&lt;Drivers!$L$11+Drivers!$M$11),Drivers!$N$11,1)))</x:f>
        <x:v>2.3997322887133192</x:v>
      </x:c>
      <x:c r="O152" t="n">
        <x:f>MIN(ReadMe!$C$8,MAX(0,INT(C152/ReadMe!$C$9)))</x:f>
        <x:v>1</x:v>
      </x:c>
      <x:c r="P152" t="n">
        <x:f>MIN(ReadMe!$C$8,MAX(0,INT(D152/ReadMe!$C$9)))</x:f>
        <x:v>1</x:v>
      </x:c>
      <x:c r="Q152" t="n">
        <x:f>MIN(ReadMe!$C$8,MAX(0,INT(E152/ReadMe!$C$9)))</x:f>
        <x:v>1</x:v>
      </x:c>
      <x:c r="R152" t="n">
        <x:f>MIN(ReadMe!$C$8,MAX(0,INT(F152/ReadMe!$C$9)))</x:f>
        <x:v>1</x:v>
      </x:c>
      <x:c r="S152" t="n">
        <x:f>MIN(ReadMe!$C$8,MAX(0,INT(G152/ReadMe!$C$9)))</x:f>
        <x:v>0</x:v>
      </x:c>
      <x:c r="T152" t="n">
        <x:f>MIN(ReadMe!$C$8,MAX(0,INT(H152/ReadMe!$C$9)))</x:f>
        <x:v>0</x:v>
      </x:c>
    </x:row>
    <x:row r="153">
      <x:c r="A153" t="n">
        <x:v>147</x:v>
      </x:c>
      <x:c r="B153" s="97" t="n">
        <x:f>A153*ReadMe!$C$12</x:f>
        <x:v>36.75</x:v>
      </x:c>
      <x:c r="C153" s="97" t="n">
        <x:f>MIN(ReadMe!$C$10,C152+I153)</x:f>
        <x:v>346.33335804032873</x:v>
      </x:c>
      <x:c r="D153" s="97" t="n">
        <x:f>MIN(ReadMe!$C$10,D152+J153)</x:f>
        <x:v>337.9892651613701</x:v>
      </x:c>
      <x:c r="E153" s="97" t="n">
        <x:f>MIN(ReadMe!$C$10,E152+K153)</x:f>
        <x:v>330.5897949836779</x:v>
      </x:c>
      <x:c r="F153" s="97" t="n">
        <x:f>MIN(ReadMe!$C$10,F152+L153)</x:f>
        <x:v>324.04060081048914</x:v>
      </x:c>
      <x:c r="G153" s="97" t="n">
        <x:f>MIN(ReadMe!$C$10,G152+M153)</x:f>
        <x:v>289.42162996564497</x:v>
      </x:c>
      <x:c r="H153" s="97" t="n">
        <x:f>MIN(ReadMe!$C$10,H152+N153)</x:f>
        <x:v>301.9600037919844</x:v>
      </x:c>
      <x:c r="I153" s="97" t="n">
        <x:f>IF(OR($A153&lt;=Drivers!$H$6,C152&gt;=ReadMe!$C$10),0,MAX(ReadMe!$C$15,(Drivers!$E$6+Drivers!$F$6*SIN($A153*ReadMe!$C$14+Drivers!$G$6))*INDEX(TrackData!$G$6:$G$315,MOD(INT(C152),ReadMe!$C$9)+1)*IF(AND($A153&gt;=Drivers!$I$6,$A153&lt;Drivers!$I$6+Drivers!$J$6),Drivers!$K$6,1)*IF(AND($A153&gt;=Drivers!$L$6,$A153&lt;Drivers!$L$6+Drivers!$M$6),Drivers!$N$6,1)))</x:f>
        <x:v>1.7013625477095995</x:v>
      </x:c>
      <x:c r="J153" s="97" t="n">
        <x:f>IF(OR($A153&lt;=Drivers!$H$7,D152&gt;=ReadMe!$C$10),0,MAX(ReadMe!$C$15,(Drivers!$E$7+Drivers!$F$7*SIN($A153*ReadMe!$C$14+Drivers!$G$7))*INDEX(TrackData!$G$6:$G$315,MOD(INT(D152),ReadMe!$C$9)+1)*IF(AND($A153&gt;=Drivers!$I$7,$A153&lt;Drivers!$I$7+Drivers!$J$7),Drivers!$K$7,1)*IF(AND($A153&gt;=Drivers!$L$7,$A153&lt;Drivers!$L$7+Drivers!$M$7),Drivers!$N$7,1)))</x:f>
        <x:v>1.8759274471217393</x:v>
      </x:c>
      <x:c r="K153" s="97" t="n">
        <x:f>IF(OR($A153&lt;=Drivers!$H$8,E152&gt;=ReadMe!$C$10),0,MAX(ReadMe!$C$15,(Drivers!$E$8+Drivers!$F$8*SIN($A153*ReadMe!$C$14+Drivers!$G$8))*INDEX(TrackData!$G$6:$G$315,MOD(INT(E152),ReadMe!$C$9)+1)*IF(AND($A153&gt;=Drivers!$I$8,$A153&lt;Drivers!$I$8+Drivers!$J$8),Drivers!$K$8,1)*IF(AND($A153&gt;=Drivers!$L$8,$A153&lt;Drivers!$L$8+Drivers!$M$8),Drivers!$N$8,1)))</x:f>
        <x:v>2.874276616629882</x:v>
      </x:c>
      <x:c r="L153" s="97" t="n">
        <x:f>IF(OR($A153&lt;=Drivers!$H$9,F152&gt;=ReadMe!$C$10),0,MAX(ReadMe!$C$15,(Drivers!$E$9+Drivers!$F$9*SIN($A153*ReadMe!$C$14+Drivers!$G$9))*INDEX(TrackData!$G$6:$G$315,MOD(INT(F152),ReadMe!$C$9)+1)*IF(AND($A153&gt;=Drivers!$I$9,$A153&lt;Drivers!$I$9+Drivers!$J$9),Drivers!$K$9,1)*IF(AND($A153&gt;=Drivers!$L$9,$A153&lt;Drivers!$L$9+Drivers!$M$9),Drivers!$N$9,1)))</x:f>
        <x:v>2.6420399741687723</x:v>
      </x:c>
      <x:c r="M153" s="97" t="n">
        <x:f>IF(OR($A153&lt;=Drivers!$H$10,G152&gt;=ReadMe!$C$10),0,MAX(ReadMe!$C$15,(Drivers!$E$10+Drivers!$F$10*SIN($A153*ReadMe!$C$14+Drivers!$G$10))*INDEX(TrackData!$G$6:$G$315,MOD(INT(G152),ReadMe!$C$9)+1)*IF(AND($A153&gt;=Drivers!$I$10,$A153&lt;Drivers!$I$10+Drivers!$J$10),Drivers!$K$10,1)*IF(AND($A153&gt;=Drivers!$L$10,$A153&lt;Drivers!$L$10+Drivers!$M$10),Drivers!$N$10,1)))</x:f>
        <x:v>2.2326481824238957</x:v>
      </x:c>
      <x:c r="N153" s="97" t="n">
        <x:f>IF(OR($A153&lt;=Drivers!$H$11,H152&gt;=ReadMe!$C$10),0,MAX(ReadMe!$C$15,(Drivers!$E$11+Drivers!$F$11*SIN($A153*ReadMe!$C$14+Drivers!$G$11))*INDEX(TrackData!$G$6:$G$315,MOD(INT(H152),ReadMe!$C$9)+1)*IF(AND($A153&gt;=Drivers!$I$11,$A153&lt;Drivers!$I$11+Drivers!$J$11),Drivers!$K$11,1)*IF(AND($A153&gt;=Drivers!$L$11,$A153&lt;Drivers!$L$11+Drivers!$M$11),Drivers!$N$11,1)))</x:f>
        <x:v>2.4124790949402803</x:v>
      </x:c>
      <x:c r="O153" t="n">
        <x:f>MIN(ReadMe!$C$8,MAX(0,INT(C153/ReadMe!$C$9)))</x:f>
        <x:v>1</x:v>
      </x:c>
      <x:c r="P153" t="n">
        <x:f>MIN(ReadMe!$C$8,MAX(0,INT(D153/ReadMe!$C$9)))</x:f>
        <x:v>1</x:v>
      </x:c>
      <x:c r="Q153" t="n">
        <x:f>MIN(ReadMe!$C$8,MAX(0,INT(E153/ReadMe!$C$9)))</x:f>
        <x:v>1</x:v>
      </x:c>
      <x:c r="R153" t="n">
        <x:f>MIN(ReadMe!$C$8,MAX(0,INT(F153/ReadMe!$C$9)))</x:f>
        <x:v>1</x:v>
      </x:c>
      <x:c r="S153" t="n">
        <x:f>MIN(ReadMe!$C$8,MAX(0,INT(G153/ReadMe!$C$9)))</x:f>
        <x:v>0</x:v>
      </x:c>
      <x:c r="T153" t="n">
        <x:f>MIN(ReadMe!$C$8,MAX(0,INT(H153/ReadMe!$C$9)))</x:f>
        <x:v>0</x:v>
      </x:c>
    </x:row>
    <x:row r="154">
      <x:c r="A154" t="n">
        <x:v>148</x:v>
      </x:c>
      <x:c r="B154" s="97" t="n">
        <x:f>A154*ReadMe!$C$12</x:f>
        <x:v>37</x:v>
      </x:c>
      <x:c r="C154" s="97" t="n">
        <x:f>MIN(ReadMe!$C$10,C153+I154)</x:f>
        <x:v>348.92927241313333</x:v>
      </x:c>
      <x:c r="D154" s="97" t="n">
        <x:f>MIN(ReadMe!$C$10,D153+J154)</x:f>
        <x:v>339.87570947890123</x:v>
      </x:c>
      <x:c r="E154" s="97" t="n">
        <x:f>MIN(ReadMe!$C$10,E153+K154)</x:f>
        <x:v>333.44707368512735</x:v>
      </x:c>
      <x:c r="F154" s="97" t="n">
        <x:f>MIN(ReadMe!$C$10,F153+L154)</x:f>
        <x:v>326.6624646685153</x:v>
      </x:c>
      <x:c r="G154" s="97" t="n">
        <x:f>MIN(ReadMe!$C$10,G153+M154)</x:f>
        <x:v>291.6478688718263</x:v>
      </x:c>
      <x:c r="H154" s="97" t="n">
        <x:f>MIN(ReadMe!$C$10,H153+N154)</x:f>
        <x:v>304.38679618505984</x:v>
      </x:c>
      <x:c r="I154" s="97" t="n">
        <x:f>IF(OR($A154&lt;=Drivers!$H$6,C153&gt;=ReadMe!$C$10),0,MAX(ReadMe!$C$15,(Drivers!$E$6+Drivers!$F$6*SIN($A154*ReadMe!$C$14+Drivers!$G$6))*INDEX(TrackData!$G$6:$G$315,MOD(INT(C153),ReadMe!$C$9)+1)*IF(AND($A154&gt;=Drivers!$I$6,$A154&lt;Drivers!$I$6+Drivers!$J$6),Drivers!$K$6,1)*IF(AND($A154&gt;=Drivers!$L$6,$A154&lt;Drivers!$L$6+Drivers!$M$6),Drivers!$N$6,1)))</x:f>
        <x:v>2.595914372804604</x:v>
      </x:c>
      <x:c r="J154" s="97" t="n">
        <x:f>IF(OR($A154&lt;=Drivers!$H$7,D153&gt;=ReadMe!$C$10),0,MAX(ReadMe!$C$15,(Drivers!$E$7+Drivers!$F$7*SIN($A154*ReadMe!$C$14+Drivers!$G$7))*INDEX(TrackData!$G$6:$G$315,MOD(INT(D153),ReadMe!$C$9)+1)*IF(AND($A154&gt;=Drivers!$I$7,$A154&lt;Drivers!$I$7+Drivers!$J$7),Drivers!$K$7,1)*IF(AND($A154&gt;=Drivers!$L$7,$A154&lt;Drivers!$L$7+Drivers!$M$7),Drivers!$N$7,1)))</x:f>
        <x:v>1.8864443175311358</x:v>
      </x:c>
      <x:c r="K154" s="97" t="n">
        <x:f>IF(OR($A154&lt;=Drivers!$H$8,E153&gt;=ReadMe!$C$10),0,MAX(ReadMe!$C$15,(Drivers!$E$8+Drivers!$F$8*SIN($A154*ReadMe!$C$14+Drivers!$G$8))*INDEX(TrackData!$G$6:$G$315,MOD(INT(E153),ReadMe!$C$9)+1)*IF(AND($A154&gt;=Drivers!$I$8,$A154&lt;Drivers!$I$8+Drivers!$J$8),Drivers!$K$8,1)*IF(AND($A154&gt;=Drivers!$L$8,$A154&lt;Drivers!$L$8+Drivers!$M$8),Drivers!$N$8,1)))</x:f>
        <x:v>2.8572787014494545</x:v>
      </x:c>
      <x:c r="L154" s="97" t="n">
        <x:f>IF(OR($A154&lt;=Drivers!$H$9,F153&gt;=ReadMe!$C$10),0,MAX(ReadMe!$C$15,(Drivers!$E$9+Drivers!$F$9*SIN($A154*ReadMe!$C$14+Drivers!$G$9))*INDEX(TrackData!$G$6:$G$315,MOD(INT(F153),ReadMe!$C$9)+1)*IF(AND($A154&gt;=Drivers!$I$9,$A154&lt;Drivers!$I$9+Drivers!$J$9),Drivers!$K$9,1)*IF(AND($A154&gt;=Drivers!$L$9,$A154&lt;Drivers!$L$9+Drivers!$M$9),Drivers!$N$9,1)))</x:f>
        <x:v>2.6218638580261606</x:v>
      </x:c>
      <x:c r="M154" s="97" t="n">
        <x:f>IF(OR($A154&lt;=Drivers!$H$10,G153&gt;=ReadMe!$C$10),0,MAX(ReadMe!$C$15,(Drivers!$E$10+Drivers!$F$10*SIN($A154*ReadMe!$C$14+Drivers!$G$10))*INDEX(TrackData!$G$6:$G$315,MOD(INT(G153),ReadMe!$C$9)+1)*IF(AND($A154&gt;=Drivers!$I$10,$A154&lt;Drivers!$I$10+Drivers!$J$10),Drivers!$K$10,1)*IF(AND($A154&gt;=Drivers!$L$10,$A154&lt;Drivers!$L$10+Drivers!$M$10),Drivers!$N$10,1)))</x:f>
        <x:v>2.2262389061813344</x:v>
      </x:c>
      <x:c r="N154" s="97" t="n">
        <x:f>IF(OR($A154&lt;=Drivers!$H$11,H153&gt;=ReadMe!$C$10),0,MAX(ReadMe!$C$15,(Drivers!$E$11+Drivers!$F$11*SIN($A154*ReadMe!$C$14+Drivers!$G$11))*INDEX(TrackData!$G$6:$G$315,MOD(INT(H153),ReadMe!$C$9)+1)*IF(AND($A154&gt;=Drivers!$I$11,$A154&lt;Drivers!$I$11+Drivers!$J$11),Drivers!$K$11,1)*IF(AND($A154&gt;=Drivers!$L$11,$A154&lt;Drivers!$L$11+Drivers!$M$11),Drivers!$N$11,1)))</x:f>
        <x:v>2.4267923930754542</x:v>
      </x:c>
      <x:c r="O154" t="n">
        <x:f>MIN(ReadMe!$C$8,MAX(0,INT(C154/ReadMe!$C$9)))</x:f>
        <x:v>1</x:v>
      </x:c>
      <x:c r="P154" t="n">
        <x:f>MIN(ReadMe!$C$8,MAX(0,INT(D154/ReadMe!$C$9)))</x:f>
        <x:v>1</x:v>
      </x:c>
      <x:c r="Q154" t="n">
        <x:f>MIN(ReadMe!$C$8,MAX(0,INT(E154/ReadMe!$C$9)))</x:f>
        <x:v>1</x:v>
      </x:c>
      <x:c r="R154" t="n">
        <x:f>MIN(ReadMe!$C$8,MAX(0,INT(F154/ReadMe!$C$9)))</x:f>
        <x:v>1</x:v>
      </x:c>
      <x:c r="S154" t="n">
        <x:f>MIN(ReadMe!$C$8,MAX(0,INT(G154/ReadMe!$C$9)))</x:f>
        <x:v>0</x:v>
      </x:c>
      <x:c r="T154" t="n">
        <x:f>MIN(ReadMe!$C$8,MAX(0,INT(H154/ReadMe!$C$9)))</x:f>
        <x:v>0</x:v>
      </x:c>
    </x:row>
    <x:row r="155">
      <x:c r="A155" t="n">
        <x:v>149</x:v>
      </x:c>
      <x:c r="B155" s="97" t="n">
        <x:f>A155*ReadMe!$C$12</x:f>
        <x:v>37.25</x:v>
      </x:c>
      <x:c r="C155" s="97" t="n">
        <x:f>MIN(ReadMe!$C$10,C154+I155)</x:f>
        <x:v>350.654808050972</x:v>
      </x:c>
      <x:c r="D155" s="97" t="n">
        <x:f>MIN(ReadMe!$C$10,D154+J155)</x:f>
        <x:v>341.77158803247477</x:v>
      </x:c>
      <x:c r="E155" s="97" t="n">
        <x:f>MIN(ReadMe!$C$10,E154+K155)</x:f>
        <x:v>336.2853765443083</x:v>
      </x:c>
      <x:c r="F155" s="97" t="n">
        <x:f>MIN(ReadMe!$C$10,F154+L155)</x:f>
        <x:v>329.2646215308739</x:v>
      </x:c>
      <x:c r="G155" s="97" t="n">
        <x:f>MIN(ReadMe!$C$10,G154+M155)</x:f>
        <x:v>293.86992761180454</x:v>
      </x:c>
      <x:c r="H155" s="97" t="n">
        <x:f>MIN(ReadMe!$C$10,H154+N155)</x:f>
        <x:v>306.8293698204619</x:v>
      </x:c>
      <x:c r="I155" s="97" t="n">
        <x:f>IF(OR($A155&lt;=Drivers!$H$6,C154&gt;=ReadMe!$C$10),0,MAX(ReadMe!$C$15,(Drivers!$E$6+Drivers!$F$6*SIN($A155*ReadMe!$C$14+Drivers!$G$6))*INDEX(TrackData!$G$6:$G$315,MOD(INT(C154),ReadMe!$C$9)+1)*IF(AND($A155&gt;=Drivers!$I$6,$A155&lt;Drivers!$I$6+Drivers!$J$6),Drivers!$K$6,1)*IF(AND($A155&gt;=Drivers!$L$6,$A155&lt;Drivers!$L$6+Drivers!$M$6),Drivers!$N$6,1)))</x:f>
        <x:v>1.7255356378386852</x:v>
      </x:c>
      <x:c r="J155" s="97" t="n">
        <x:f>IF(OR($A155&lt;=Drivers!$H$7,D154&gt;=ReadMe!$C$10),0,MAX(ReadMe!$C$15,(Drivers!$E$7+Drivers!$F$7*SIN($A155*ReadMe!$C$14+Drivers!$G$7))*INDEX(TrackData!$G$6:$G$315,MOD(INT(D154),ReadMe!$C$9)+1)*IF(AND($A155&gt;=Drivers!$I$7,$A155&lt;Drivers!$I$7+Drivers!$J$7),Drivers!$K$7,1)*IF(AND($A155&gt;=Drivers!$L$7,$A155&lt;Drivers!$L$7+Drivers!$M$7),Drivers!$N$7,1)))</x:f>
        <x:v>1.8958785535735485</x:v>
      </x:c>
      <x:c r="K155" s="97" t="n">
        <x:f>IF(OR($A155&lt;=Drivers!$H$8,E154&gt;=ReadMe!$C$10),0,MAX(ReadMe!$C$15,(Drivers!$E$8+Drivers!$F$8*SIN($A155*ReadMe!$C$14+Drivers!$G$8))*INDEX(TrackData!$G$6:$G$315,MOD(INT(E154),ReadMe!$C$9)+1)*IF(AND($A155&gt;=Drivers!$I$8,$A155&lt;Drivers!$I$8+Drivers!$J$8),Drivers!$K$8,1)*IF(AND($A155&gt;=Drivers!$L$8,$A155&lt;Drivers!$L$8+Drivers!$M$8),Drivers!$N$8,1)))</x:f>
        <x:v>2.8383028591809456</x:v>
      </x:c>
      <x:c r="L155" s="97" t="n">
        <x:f>IF(OR($A155&lt;=Drivers!$H$9,F154&gt;=ReadMe!$C$10),0,MAX(ReadMe!$C$15,(Drivers!$E$9+Drivers!$F$9*SIN($A155*ReadMe!$C$14+Drivers!$G$9))*INDEX(TrackData!$G$6:$G$315,MOD(INT(F154),ReadMe!$C$9)+1)*IF(AND($A155&gt;=Drivers!$I$9,$A155&lt;Drivers!$I$9+Drivers!$J$9),Drivers!$K$9,1)*IF(AND($A155&gt;=Drivers!$L$9,$A155&lt;Drivers!$L$9+Drivers!$M$9),Drivers!$N$9,1)))</x:f>
        <x:v>2.6021568623585702</x:v>
      </x:c>
      <x:c r="M155" s="97" t="n">
        <x:f>IF(OR($A155&lt;=Drivers!$H$10,G154&gt;=ReadMe!$C$10),0,MAX(ReadMe!$C$15,(Drivers!$E$10+Drivers!$F$10*SIN($A155*ReadMe!$C$14+Drivers!$G$10))*INDEX(TrackData!$G$6:$G$315,MOD(INT(G154),ReadMe!$C$9)+1)*IF(AND($A155&gt;=Drivers!$I$10,$A155&lt;Drivers!$I$10+Drivers!$J$10),Drivers!$K$10,1)*IF(AND($A155&gt;=Drivers!$L$10,$A155&lt;Drivers!$L$10+Drivers!$M$10),Drivers!$N$10,1)))</x:f>
        <x:v>2.222058739978256</x:v>
      </x:c>
      <x:c r="N155" s="97" t="n">
        <x:f>IF(OR($A155&lt;=Drivers!$H$11,H154&gt;=ReadMe!$C$10),0,MAX(ReadMe!$C$15,(Drivers!$E$11+Drivers!$F$11*SIN($A155*ReadMe!$C$14+Drivers!$G$11))*INDEX(TrackData!$G$6:$G$315,MOD(INT(H154),ReadMe!$C$9)+1)*IF(AND($A155&gt;=Drivers!$I$11,$A155&lt;Drivers!$I$11+Drivers!$J$11),Drivers!$K$11,1)*IF(AND($A155&gt;=Drivers!$L$11,$A155&lt;Drivers!$L$11+Drivers!$M$11),Drivers!$N$11,1)))</x:f>
        <x:v>2.442573635402081</x:v>
      </x:c>
      <x:c r="O155" t="n">
        <x:f>MIN(ReadMe!$C$8,MAX(0,INT(C155/ReadMe!$C$9)))</x:f>
        <x:v>1</x:v>
      </x:c>
      <x:c r="P155" t="n">
        <x:f>MIN(ReadMe!$C$8,MAX(0,INT(D155/ReadMe!$C$9)))</x:f>
        <x:v>1</x:v>
      </x:c>
      <x:c r="Q155" t="n">
        <x:f>MIN(ReadMe!$C$8,MAX(0,INT(E155/ReadMe!$C$9)))</x:f>
        <x:v>1</x:v>
      </x:c>
      <x:c r="R155" t="n">
        <x:f>MIN(ReadMe!$C$8,MAX(0,INT(F155/ReadMe!$C$9)))</x:f>
        <x:v>1</x:v>
      </x:c>
      <x:c r="S155" t="n">
        <x:f>MIN(ReadMe!$C$8,MAX(0,INT(G155/ReadMe!$C$9)))</x:f>
        <x:v>0</x:v>
      </x:c>
      <x:c r="T155" t="n">
        <x:f>MIN(ReadMe!$C$8,MAX(0,INT(H155/ReadMe!$C$9)))</x:f>
        <x:v>0</x:v>
      </x:c>
    </x:row>
    <x:row r="156">
      <x:c r="A156" t="n">
        <x:v>150</x:v>
      </x:c>
      <x:c r="B156" s="97" t="n">
        <x:f>A156*ReadMe!$C$12</x:f>
        <x:v>37.5</x:v>
      </x:c>
      <x:c r="C156" s="97" t="n">
        <x:f>MIN(ReadMe!$C$10,C155+I156)</x:f>
        <x:v>352.39278283511624</x:v>
      </x:c>
      <x:c r="D156" s="97" t="n">
        <x:f>MIN(ReadMe!$C$10,D155+J156)</x:f>
        <x:v>343.67575323257415</x:v>
      </x:c>
      <x:c r="E156" s="97" t="n">
        <x:f>MIN(ReadMe!$C$10,E155+K156)</x:f>
        <x:v>338.1449131722939</x:v>
      </x:c>
      <x:c r="F156" s="97" t="n">
        <x:f>MIN(ReadMe!$C$10,F155+L156)</x:f>
        <x:v>331.84767620161256</x:v>
      </x:c>
      <x:c r="G156" s="97" t="n">
        <x:f>MIN(ReadMe!$C$10,G155+M156)</x:f>
        <x:v>296.090064076256</x:v>
      </x:c>
      <x:c r="H156" s="97" t="n">
        <x:f>MIN(ReadMe!$C$10,H155+N156)</x:f>
        <x:v>309.289083987802</x:v>
      </x:c>
      <x:c r="I156" s="97" t="n">
        <x:f>IF(OR($A156&lt;=Drivers!$H$6,C155&gt;=ReadMe!$C$10),0,MAX(ReadMe!$C$15,(Drivers!$E$6+Drivers!$F$6*SIN($A156*ReadMe!$C$14+Drivers!$G$6))*INDEX(TrackData!$G$6:$G$315,MOD(INT(C155),ReadMe!$C$9)+1)*IF(AND($A156&gt;=Drivers!$I$6,$A156&lt;Drivers!$I$6+Drivers!$J$6),Drivers!$K$6,1)*IF(AND($A156&gt;=Drivers!$L$6,$A156&lt;Drivers!$L$6+Drivers!$M$6),Drivers!$N$6,1)))</x:f>
        <x:v>1.7379747841442155</x:v>
      </x:c>
      <x:c r="J156" s="97" t="n">
        <x:f>IF(OR($A156&lt;=Drivers!$H$7,D155&gt;=ReadMe!$C$10),0,MAX(ReadMe!$C$15,(Drivers!$E$7+Drivers!$F$7*SIN($A156*ReadMe!$C$14+Drivers!$G$7))*INDEX(TrackData!$G$6:$G$315,MOD(INT(D155),ReadMe!$C$9)+1)*IF(AND($A156&gt;=Drivers!$I$7,$A156&lt;Drivers!$I$7+Drivers!$J$7),Drivers!$K$7,1)*IF(AND($A156&gt;=Drivers!$L$7,$A156&lt;Drivers!$L$7+Drivers!$M$7),Drivers!$N$7,1)))</x:f>
        <x:v>1.904165200099398</x:v>
      </x:c>
      <x:c r="K156" s="97" t="n">
        <x:f>IF(OR($A156&lt;=Drivers!$H$8,E155&gt;=ReadMe!$C$10),0,MAX(ReadMe!$C$15,(Drivers!$E$8+Drivers!$F$8*SIN($A156*ReadMe!$C$14+Drivers!$G$8))*INDEX(TrackData!$G$6:$G$315,MOD(INT(E155),ReadMe!$C$9)+1)*IF(AND($A156&gt;=Drivers!$I$8,$A156&lt;Drivers!$I$8+Drivers!$J$8),Drivers!$K$8,1)*IF(AND($A156&gt;=Drivers!$L$8,$A156&lt;Drivers!$L$8+Drivers!$M$8),Drivers!$N$8,1)))</x:f>
        <x:v>1.8595366279856345</x:v>
      </x:c>
      <x:c r="L156" s="97" t="n">
        <x:f>IF(OR($A156&lt;=Drivers!$H$9,F155&gt;=ReadMe!$C$10),0,MAX(ReadMe!$C$15,(Drivers!$E$9+Drivers!$F$9*SIN($A156*ReadMe!$C$14+Drivers!$G$9))*INDEX(TrackData!$G$6:$G$315,MOD(INT(F155),ReadMe!$C$9)+1)*IF(AND($A156&gt;=Drivers!$I$9,$A156&lt;Drivers!$I$9+Drivers!$J$9),Drivers!$K$9,1)*IF(AND($A156&gt;=Drivers!$L$9,$A156&lt;Drivers!$L$9+Drivers!$M$9),Drivers!$N$9,1)))</x:f>
        <x:v>2.583054670738639</x:v>
      </x:c>
      <x:c r="M156" s="97" t="n">
        <x:f>IF(OR($A156&lt;=Drivers!$H$10,G155&gt;=ReadMe!$C$10),0,MAX(ReadMe!$C$15,(Drivers!$E$10+Drivers!$F$10*SIN($A156*ReadMe!$C$14+Drivers!$G$10))*INDEX(TrackData!$G$6:$G$315,MOD(INT(G155),ReadMe!$C$9)+1)*IF(AND($A156&gt;=Drivers!$I$10,$A156&lt;Drivers!$I$10+Drivers!$J$10),Drivers!$K$10,1)*IF(AND($A156&gt;=Drivers!$L$10,$A156&lt;Drivers!$L$10+Drivers!$M$10),Drivers!$N$10,1)))</x:f>
        <x:v>2.2201364644514583</x:v>
      </x:c>
      <x:c r="N156" s="97" t="n">
        <x:f>IF(OR($A156&lt;=Drivers!$H$11,H155&gt;=ReadMe!$C$10),0,MAX(ReadMe!$C$15,(Drivers!$E$11+Drivers!$F$11*SIN($A156*ReadMe!$C$14+Drivers!$G$11))*INDEX(TrackData!$G$6:$G$315,MOD(INT(H155),ReadMe!$C$9)+1)*IF(AND($A156&gt;=Drivers!$I$11,$A156&lt;Drivers!$I$11+Drivers!$J$11),Drivers!$K$11,1)*IF(AND($A156&gt;=Drivers!$L$11,$A156&lt;Drivers!$L$11+Drivers!$M$11),Drivers!$N$11,1)))</x:f>
        <x:v>2.459714167340049</x:v>
      </x:c>
      <x:c r="O156" t="n">
        <x:f>MIN(ReadMe!$C$8,MAX(0,INT(C156/ReadMe!$C$9)))</x:f>
        <x:v>1</x:v>
      </x:c>
      <x:c r="P156" t="n">
        <x:f>MIN(ReadMe!$C$8,MAX(0,INT(D156/ReadMe!$C$9)))</x:f>
        <x:v>1</x:v>
      </x:c>
      <x:c r="Q156" t="n">
        <x:f>MIN(ReadMe!$C$8,MAX(0,INT(E156/ReadMe!$C$9)))</x:f>
        <x:v>1</x:v>
      </x:c>
      <x:c r="R156" t="n">
        <x:f>MIN(ReadMe!$C$8,MAX(0,INT(F156/ReadMe!$C$9)))</x:f>
        <x:v>1</x:v>
      </x:c>
      <x:c r="S156" t="n">
        <x:f>MIN(ReadMe!$C$8,MAX(0,INT(G156/ReadMe!$C$9)))</x:f>
        <x:v>0</x:v>
      </x:c>
      <x:c r="T156" t="n">
        <x:f>MIN(ReadMe!$C$8,MAX(0,INT(H156/ReadMe!$C$9)))</x:f>
        <x:v>0</x:v>
      </x:c>
    </x:row>
    <x:row r="157">
      <x:c r="A157" t="n">
        <x:v>151</x:v>
      </x:c>
      <x:c r="B157" s="97" t="n">
        <x:f>A157*ReadMe!$C$12</x:f>
        <x:v>37.75</x:v>
      </x:c>
      <x:c r="C157" s="97" t="n">
        <x:f>MIN(ReadMe!$C$10,C156+I157)</x:f>
        <x:v>354.14331811598873</x:v>
      </x:c>
      <x:c r="D157" s="97" t="n">
        <x:f>MIN(ReadMe!$C$10,D156+J157)</x:f>
        <x:v>345.5870004357399</x:v>
      </x:c>
      <x:c r="E157" s="97" t="n">
        <x:f>MIN(ReadMe!$C$10,E156+K157)</x:f>
        <x:v>339.98958196100074</x:v>
      </x:c>
      <x:c r="F157" s="97" t="n">
        <x:f>MIN(ReadMe!$C$10,F156+L157)</x:f>
        <x:v>334.4123650042478</x:v>
      </x:c>
      <x:c r="G157" s="97" t="n">
        <x:f>MIN(ReadMe!$C$10,G156+M157)</x:f>
        <x:v>298.31054939081247</x:v>
      </x:c>
      <x:c r="H157" s="97" t="n">
        <x:f>MIN(ReadMe!$C$10,H156+N157)</x:f>
        <x:v>311.76717996333963</x:v>
      </x:c>
      <x:c r="I157" s="97" t="n">
        <x:f>IF(OR($A157&lt;=Drivers!$H$6,C156&gt;=ReadMe!$C$10),0,MAX(ReadMe!$C$15,(Drivers!$E$6+Drivers!$F$6*SIN($A157*ReadMe!$C$14+Drivers!$G$6))*INDEX(TrackData!$G$6:$G$315,MOD(INT(C156),ReadMe!$C$9)+1)*IF(AND($A157&gt;=Drivers!$I$6,$A157&lt;Drivers!$I$6+Drivers!$J$6),Drivers!$K$6,1)*IF(AND($A157&gt;=Drivers!$L$6,$A157&lt;Drivers!$L$6+Drivers!$M$6),Drivers!$N$6,1)))</x:f>
        <x:v>1.7505352808725179</x:v>
      </x:c>
      <x:c r="J157" s="97" t="n">
        <x:f>IF(OR($A157&lt;=Drivers!$H$7,D156&gt;=ReadMe!$C$10),0,MAX(ReadMe!$C$15,(Drivers!$E$7+Drivers!$F$7*SIN($A157*ReadMe!$C$14+Drivers!$G$7))*INDEX(TrackData!$G$6:$G$315,MOD(INT(D156),ReadMe!$C$9)+1)*IF(AND($A157&gt;=Drivers!$I$7,$A157&lt;Drivers!$I$7+Drivers!$J$7),Drivers!$K$7,1)*IF(AND($A157&gt;=Drivers!$L$7,$A157&lt;Drivers!$L$7+Drivers!$M$7),Drivers!$N$7,1)))</x:f>
        <x:v>1.9112472031657701</x:v>
      </x:c>
      <x:c r="K157" s="97" t="n">
        <x:f>IF(OR($A157&lt;=Drivers!$H$8,E156&gt;=ReadMe!$C$10),0,MAX(ReadMe!$C$15,(Drivers!$E$8+Drivers!$F$8*SIN($A157*ReadMe!$C$14+Drivers!$G$8))*INDEX(TrackData!$G$6:$G$315,MOD(INT(E156),ReadMe!$C$9)+1)*IF(AND($A157&gt;=Drivers!$I$8,$A157&lt;Drivers!$I$8+Drivers!$J$8),Drivers!$K$8,1)*IF(AND($A157&gt;=Drivers!$L$8,$A157&lt;Drivers!$L$8+Drivers!$M$8),Drivers!$N$8,1)))</x:f>
        <x:v>1.844668788706843</x:v>
      </x:c>
      <x:c r="L157" s="97" t="n">
        <x:f>IF(OR($A157&lt;=Drivers!$H$9,F156&gt;=ReadMe!$C$10),0,MAX(ReadMe!$C$15,(Drivers!$E$9+Drivers!$F$9*SIN($A157*ReadMe!$C$14+Drivers!$G$9))*INDEX(TrackData!$G$6:$G$315,MOD(INT(F156),ReadMe!$C$9)+1)*IF(AND($A157&gt;=Drivers!$I$9,$A157&lt;Drivers!$I$9+Drivers!$J$9),Drivers!$K$9,1)*IF(AND($A157&gt;=Drivers!$L$9,$A157&lt;Drivers!$L$9+Drivers!$M$9),Drivers!$N$9,1)))</x:f>
        <x:v>2.5646888026352883</x:v>
      </x:c>
      <x:c r="M157" s="97" t="n">
        <x:f>IF(OR($A157&lt;=Drivers!$H$10,G156&gt;=ReadMe!$C$10),0,MAX(ReadMe!$C$15,(Drivers!$E$10+Drivers!$F$10*SIN($A157*ReadMe!$C$14+Drivers!$G$10))*INDEX(TrackData!$G$6:$G$315,MOD(INT(G156),ReadMe!$C$9)+1)*IF(AND($A157&gt;=Drivers!$I$10,$A157&lt;Drivers!$I$10+Drivers!$J$10),Drivers!$K$10,1)*IF(AND($A157&gt;=Drivers!$L$10,$A157&lt;Drivers!$L$10+Drivers!$M$10),Drivers!$N$10,1)))</x:f>
        <x:v>2.2204853145564587</x:v>
      </x:c>
      <x:c r="N157" s="97" t="n">
        <x:f>IF(OR($A157&lt;=Drivers!$H$11,H156&gt;=ReadMe!$C$10),0,MAX(ReadMe!$C$15,(Drivers!$E$11+Drivers!$F$11*SIN($A157*ReadMe!$C$14+Drivers!$G$11))*INDEX(TrackData!$G$6:$G$315,MOD(INT(H156),ReadMe!$C$9)+1)*IF(AND($A157&gt;=Drivers!$I$11,$A157&lt;Drivers!$I$11+Drivers!$J$11),Drivers!$K$11,1)*IF(AND($A157&gt;=Drivers!$L$11,$A157&lt;Drivers!$L$11+Drivers!$M$11),Drivers!$N$11,1)))</x:f>
        <x:v>2.4780959755376775</x:v>
      </x:c>
      <x:c r="O157" t="n">
        <x:f>MIN(ReadMe!$C$8,MAX(0,INT(C157/ReadMe!$C$9)))</x:f>
        <x:v>1</x:v>
      </x:c>
      <x:c r="P157" t="n">
        <x:f>MIN(ReadMe!$C$8,MAX(0,INT(D157/ReadMe!$C$9)))</x:f>
        <x:v>1</x:v>
      </x:c>
      <x:c r="Q157" t="n">
        <x:f>MIN(ReadMe!$C$8,MAX(0,INT(E157/ReadMe!$C$9)))</x:f>
        <x:v>1</x:v>
      </x:c>
      <x:c r="R157" t="n">
        <x:f>MIN(ReadMe!$C$8,MAX(0,INT(F157/ReadMe!$C$9)))</x:f>
        <x:v>1</x:v>
      </x:c>
      <x:c r="S157" t="n">
        <x:f>MIN(ReadMe!$C$8,MAX(0,INT(G157/ReadMe!$C$9)))</x:f>
        <x:v>0</x:v>
      </x:c>
      <x:c r="T157" t="n">
        <x:f>MIN(ReadMe!$C$8,MAX(0,INT(H157/ReadMe!$C$9)))</x:f>
        <x:v>1</x:v>
      </x:c>
    </x:row>
    <x:row r="158">
      <x:c r="A158" t="n">
        <x:v>152</x:v>
      </x:c>
      <x:c r="B158" s="97" t="n">
        <x:f>A158*ReadMe!$C$12</x:f>
        <x:v>38</x:v>
      </x:c>
      <x:c r="C158" s="97" t="n">
        <x:f>MIN(ReadMe!$C$10,C157+I158)</x:f>
        <x:v>355.906448764414</x:v>
      </x:c>
      <x:c r="D158" s="97" t="n">
        <x:f>MIN(ReadMe!$C$10,D157+J158)</x:f>
        <x:v>348.49166074309665</x:v>
      </x:c>
      <x:c r="E158" s="97" t="n">
        <x:f>MIN(ReadMe!$C$10,E157+K158)</x:f>
        <x:v>341.8183606959819</x:v>
      </x:c>
      <x:c r="F158" s="97" t="n">
        <x:f>MIN(ReadMe!$C$10,F157+L158)</x:f>
        <x:v>336.09350757145927</x:v>
      </x:c>
      <x:c r="G158" s="97" t="n">
        <x:f>MIN(ReadMe!$C$10,G157+M158)</x:f>
        <x:v>300.53365227925667</x:v>
      </x:c>
      <x:c r="H158" s="97" t="n">
        <x:f>MIN(ReadMe!$C$10,H157+N158)</x:f>
        <x:v>314.2647724637387</x:v>
      </x:c>
      <x:c r="I158" s="97" t="n">
        <x:f>IF(OR($A158&lt;=Drivers!$H$6,C157&gt;=ReadMe!$C$10),0,MAX(ReadMe!$C$15,(Drivers!$E$6+Drivers!$F$6*SIN($A158*ReadMe!$C$14+Drivers!$G$6))*INDEX(TrackData!$G$6:$G$315,MOD(INT(C157),ReadMe!$C$9)+1)*IF(AND($A158&gt;=Drivers!$I$6,$A158&lt;Drivers!$I$6+Drivers!$J$6),Drivers!$K$6,1)*IF(AND($A158&gt;=Drivers!$L$6,$A158&lt;Drivers!$L$6+Drivers!$M$6),Drivers!$N$6,1)))</x:f>
        <x:v>1.7631306484252331</x:v>
      </x:c>
      <x:c r="J158" s="97" t="n">
        <x:f>IF(OR($A158&lt;=Drivers!$H$7,D157&gt;=ReadMe!$C$10),0,MAX(ReadMe!$C$15,(Drivers!$E$7+Drivers!$F$7*SIN($A158*ReadMe!$C$14+Drivers!$G$7))*INDEX(TrackData!$G$6:$G$315,MOD(INT(D157),ReadMe!$C$9)+1)*IF(AND($A158&gt;=Drivers!$I$7,$A158&lt;Drivers!$I$7+Drivers!$J$7),Drivers!$K$7,1)*IF(AND($A158&gt;=Drivers!$L$7,$A158&lt;Drivers!$L$7+Drivers!$M$7),Drivers!$N$7,1)))</x:f>
        <x:v>2.904660307356729</x:v>
      </x:c>
      <x:c r="K158" s="97" t="n">
        <x:f>IF(OR($A158&lt;=Drivers!$H$8,E157&gt;=ReadMe!$C$10),0,MAX(ReadMe!$C$15,(Drivers!$E$8+Drivers!$F$8*SIN($A158*ReadMe!$C$14+Drivers!$G$8))*INDEX(TrackData!$G$6:$G$315,MOD(INT(E157),ReadMe!$C$9)+1)*IF(AND($A158&gt;=Drivers!$I$8,$A158&lt;Drivers!$I$8+Drivers!$J$8),Drivers!$K$8,1)*IF(AND($A158&gt;=Drivers!$L$8,$A158&lt;Drivers!$L$8+Drivers!$M$8),Drivers!$N$8,1)))</x:f>
        <x:v>1.8287787349811182</x:v>
      </x:c>
      <x:c r="L158" s="97" t="n">
        <x:f>IF(OR($A158&lt;=Drivers!$H$9,F157&gt;=ReadMe!$C$10),0,MAX(ReadMe!$C$15,(Drivers!$E$9+Drivers!$F$9*SIN($A158*ReadMe!$C$14+Drivers!$G$9))*INDEX(TrackData!$G$6:$G$315,MOD(INT(F157),ReadMe!$C$9)+1)*IF(AND($A158&gt;=Drivers!$I$9,$A158&lt;Drivers!$I$9+Drivers!$J$9),Drivers!$K$9,1)*IF(AND($A158&gt;=Drivers!$L$9,$A158&lt;Drivers!$L$9+Drivers!$M$9),Drivers!$N$9,1)))</x:f>
        <x:v>1.681142567211439</x:v>
      </x:c>
      <x:c r="M158" s="97" t="n">
        <x:f>IF(OR($A158&lt;=Drivers!$H$10,G157&gt;=ReadMe!$C$10),0,MAX(ReadMe!$C$15,(Drivers!$E$10+Drivers!$F$10*SIN($A158*ReadMe!$C$14+Drivers!$G$10))*INDEX(TrackData!$G$6:$G$315,MOD(INT(G157),ReadMe!$C$9)+1)*IF(AND($A158&gt;=Drivers!$I$10,$A158&lt;Drivers!$I$10+Drivers!$J$10),Drivers!$K$10,1)*IF(AND($A158&gt;=Drivers!$L$10,$A158&lt;Drivers!$L$10+Drivers!$M$10),Drivers!$N$10,1)))</x:f>
        <x:v>2.223102888444221</x:v>
      </x:c>
      <x:c r="N158" s="97" t="n">
        <x:f>IF(OR($A158&lt;=Drivers!$H$11,H157&gt;=ReadMe!$C$10),0,MAX(ReadMe!$C$15,(Drivers!$E$11+Drivers!$F$11*SIN($A158*ReadMe!$C$14+Drivers!$G$11))*INDEX(TrackData!$G$6:$G$315,MOD(INT(H157),ReadMe!$C$9)+1)*IF(AND($A158&gt;=Drivers!$I$11,$A158&lt;Drivers!$I$11+Drivers!$J$11),Drivers!$K$11,1)*IF(AND($A158&gt;=Drivers!$L$11,$A158&lt;Drivers!$L$11+Drivers!$M$11),Drivers!$N$11,1)))</x:f>
        <x:v>2.4975925003990813</x:v>
      </x:c>
      <x:c r="O158" t="n">
        <x:f>MIN(ReadMe!$C$8,MAX(0,INT(C158/ReadMe!$C$9)))</x:f>
        <x:v>1</x:v>
      </x:c>
      <x:c r="P158" t="n">
        <x:f>MIN(ReadMe!$C$8,MAX(0,INT(D158/ReadMe!$C$9)))</x:f>
        <x:v>1</x:v>
      </x:c>
      <x:c r="Q158" t="n">
        <x:f>MIN(ReadMe!$C$8,MAX(0,INT(E158/ReadMe!$C$9)))</x:f>
        <x:v>1</x:v>
      </x:c>
      <x:c r="R158" t="n">
        <x:f>MIN(ReadMe!$C$8,MAX(0,INT(F158/ReadMe!$C$9)))</x:f>
        <x:v>1</x:v>
      </x:c>
      <x:c r="S158" t="n">
        <x:f>MIN(ReadMe!$C$8,MAX(0,INT(G158/ReadMe!$C$9)))</x:f>
        <x:v>0</x:v>
      </x:c>
      <x:c r="T158" t="n">
        <x:f>MIN(ReadMe!$C$8,MAX(0,INT(H158/ReadMe!$C$9)))</x:f>
        <x:v>1</x:v>
      </x:c>
    </x:row>
    <x:row r="159">
      <x:c r="A159" t="n">
        <x:v>153</x:v>
      </x:c>
      <x:c r="B159" s="97" t="n">
        <x:f>A159*ReadMe!$C$12</x:f>
        <x:v>38.25</x:v>
      </x:c>
      <x:c r="C159" s="97" t="n">
        <x:f>MIN(ReadMe!$C$10,C158+I159)</x:f>
        <x:v>357.6821229315308</x:v>
      </x:c>
      <x:c r="D159" s="97" t="n">
        <x:f>MIN(ReadMe!$C$10,D158+J159)</x:f>
        <x:v>350.4132716120878</x:v>
      </x:c>
      <x:c r="E159" s="97" t="n">
        <x:f>MIN(ReadMe!$C$10,E158+K159)</x:f>
        <x:v>343.6303365665419</x:v>
      </x:c>
      <x:c r="F159" s="97" t="n">
        <x:f>MIN(ReadMe!$C$10,F158+L159)</x:f>
        <x:v>337.76374706290795</x:v>
      </x:c>
      <x:c r="G159" s="97" t="n">
        <x:f>MIN(ReadMe!$C$10,G158+M159)</x:f>
        <x:v>302.7616234432547</x:v>
      </x:c>
      <x:c r="H159" s="97" t="n">
        <x:f>MIN(ReadMe!$C$10,H158+N159)</x:f>
        <x:v>316.78284197119154</x:v>
      </x:c>
      <x:c r="I159" s="97" t="n">
        <x:f>IF(OR($A159&lt;=Drivers!$H$6,C158&gt;=ReadMe!$C$10),0,MAX(ReadMe!$C$15,(Drivers!$E$6+Drivers!$F$6*SIN($A159*ReadMe!$C$14+Drivers!$G$6))*INDEX(TrackData!$G$6:$G$315,MOD(INT(C158),ReadMe!$C$9)+1)*IF(AND($A159&gt;=Drivers!$I$6,$A159&lt;Drivers!$I$6+Drivers!$J$6),Drivers!$K$6,1)*IF(AND($A159&gt;=Drivers!$L$6,$A159&lt;Drivers!$L$6+Drivers!$M$6),Drivers!$N$6,1)))</x:f>
        <x:v>1.7756741671167693</x:v>
      </x:c>
      <x:c r="J159" s="97" t="n">
        <x:f>IF(OR($A159&lt;=Drivers!$H$7,D158&gt;=ReadMe!$C$10),0,MAX(ReadMe!$C$15,(Drivers!$E$7+Drivers!$F$7*SIN($A159*ReadMe!$C$14+Drivers!$G$7))*INDEX(TrackData!$G$6:$G$315,MOD(INT(D158),ReadMe!$C$9)+1)*IF(AND($A159&gt;=Drivers!$I$7,$A159&lt;Drivers!$I$7+Drivers!$J$7),Drivers!$K$7,1)*IF(AND($A159&gt;=Drivers!$L$7,$A159&lt;Drivers!$L$7+Drivers!$M$7),Drivers!$N$7,1)))</x:f>
        <x:v>1.9216108689911533</x:v>
      </x:c>
      <x:c r="K159" s="97" t="n">
        <x:f>IF(OR($A159&lt;=Drivers!$H$8,E158&gt;=ReadMe!$C$10),0,MAX(ReadMe!$C$15,(Drivers!$E$8+Drivers!$F$8*SIN($A159*ReadMe!$C$14+Drivers!$G$8))*INDEX(TrackData!$G$6:$G$315,MOD(INT(E158),ReadMe!$C$9)+1)*IF(AND($A159&gt;=Drivers!$I$8,$A159&lt;Drivers!$I$8+Drivers!$J$8),Drivers!$K$8,1)*IF(AND($A159&gt;=Drivers!$L$8,$A159&lt;Drivers!$L$8+Drivers!$M$8),Drivers!$N$8,1)))</x:f>
        <x:v>1.8119758705600666</x:v>
      </x:c>
      <x:c r="L159" s="97" t="n">
        <x:f>IF(OR($A159&lt;=Drivers!$H$9,F158&gt;=ReadMe!$C$10),0,MAX(ReadMe!$C$15,(Drivers!$E$9+Drivers!$F$9*SIN($A159*ReadMe!$C$14+Drivers!$G$9))*INDEX(TrackData!$G$6:$G$315,MOD(INT(F158),ReadMe!$C$9)+1)*IF(AND($A159&gt;=Drivers!$I$9,$A159&lt;Drivers!$I$9+Drivers!$J$9),Drivers!$K$9,1)*IF(AND($A159&gt;=Drivers!$L$9,$A159&lt;Drivers!$L$9+Drivers!$M$9),Drivers!$N$9,1)))</x:f>
        <x:v>1.670239491448701</x:v>
      </x:c>
      <x:c r="M159" s="97" t="n">
        <x:f>IF(OR($A159&lt;=Drivers!$H$10,G158&gt;=ReadMe!$C$10),0,MAX(ReadMe!$C$15,(Drivers!$E$10+Drivers!$F$10*SIN($A159*ReadMe!$C$14+Drivers!$G$10))*INDEX(TrackData!$G$6:$G$315,MOD(INT(G158),ReadMe!$C$9)+1)*IF(AND($A159&gt;=Drivers!$I$10,$A159&lt;Drivers!$I$10+Drivers!$J$10),Drivers!$K$10,1)*IF(AND($A159&gt;=Drivers!$L$10,$A159&lt;Drivers!$L$10+Drivers!$M$10),Drivers!$N$10,1)))</x:f>
        <x:v>2.2279711639979944</x:v>
      </x:c>
      <x:c r="N159" s="97" t="n">
        <x:f>IF(OR($A159&lt;=Drivers!$H$11,H158&gt;=ReadMe!$C$10),0,MAX(ReadMe!$C$15,(Drivers!$E$11+Drivers!$F$11*SIN($A159*ReadMe!$C$14+Drivers!$G$11))*INDEX(TrackData!$G$6:$G$315,MOD(INT(H158),ReadMe!$C$9)+1)*IF(AND($A159&gt;=Drivers!$I$11,$A159&lt;Drivers!$I$11+Drivers!$J$11),Drivers!$K$11,1)*IF(AND($A159&gt;=Drivers!$L$11,$A159&lt;Drivers!$L$11+Drivers!$M$11),Drivers!$N$11,1)))</x:f>
        <x:v>2.5180695074528137</x:v>
      </x:c>
      <x:c r="O159" t="n">
        <x:f>MIN(ReadMe!$C$8,MAX(0,INT(C159/ReadMe!$C$9)))</x:f>
        <x:v>1</x:v>
      </x:c>
      <x:c r="P159" t="n">
        <x:f>MIN(ReadMe!$C$8,MAX(0,INT(D159/ReadMe!$C$9)))</x:f>
        <x:v>1</x:v>
      </x:c>
      <x:c r="Q159" t="n">
        <x:f>MIN(ReadMe!$C$8,MAX(0,INT(E159/ReadMe!$C$9)))</x:f>
        <x:v>1</x:v>
      </x:c>
      <x:c r="R159" t="n">
        <x:f>MIN(ReadMe!$C$8,MAX(0,INT(F159/ReadMe!$C$9)))</x:f>
        <x:v>1</x:v>
      </x:c>
      <x:c r="S159" t="n">
        <x:f>MIN(ReadMe!$C$8,MAX(0,INT(G159/ReadMe!$C$9)))</x:f>
        <x:v>0</x:v>
      </x:c>
      <x:c r="T159" t="n">
        <x:f>MIN(ReadMe!$C$8,MAX(0,INT(H159/ReadMe!$C$9)))</x:f>
        <x:v>1</x:v>
      </x:c>
    </x:row>
    <x:row r="160">
      <x:c r="A160" t="n">
        <x:v>154</x:v>
      </x:c>
      <x:c r="B160" s="97" t="n">
        <x:f>A160*ReadMe!$C$12</x:f>
        <x:v>38.5</x:v>
      </x:c>
      <x:c r="C160" s="97" t="n">
        <x:f>MIN(ReadMe!$C$10,C159+I160)</x:f>
        <x:v>359.4702024057741</x:v>
      </x:c>
      <x:c r="D160" s="97" t="n">
        <x:f>MIN(ReadMe!$C$10,D159+J160)</x:f>
        <x:v>352.3380927895215</x:v>
      </x:c>
      <x:c r="E160" s="97" t="n">
        <x:f>MIN(ReadMe!$C$10,E159+K160)</x:f>
        <x:v>345.4247124504809</x:v>
      </x:c>
      <x:c r="F160" s="97" t="n">
        <x:f>MIN(ReadMe!$C$10,F159+L160)</x:f>
        <x:v>339.4238075135377</x:v>
      </x:c>
      <x:c r="G160" s="97" t="n">
        <x:f>MIN(ReadMe!$C$10,G159+M160)</x:f>
        <x:v>304.9966800661711</x:v>
      </x:c>
      <x:c r="H160" s="97" t="n">
        <x:f>MIN(ReadMe!$C$10,H159+N160)</x:f>
        <x:v>319.32222798275393</x:v>
      </x:c>
      <x:c r="I160" s="97" t="n">
        <x:f>IF(OR($A160&lt;=Drivers!$H$6,C159&gt;=ReadMe!$C$10),0,MAX(ReadMe!$C$15,(Drivers!$E$6+Drivers!$F$6*SIN($A160*ReadMe!$C$14+Drivers!$G$6))*INDEX(TrackData!$G$6:$G$315,MOD(INT(C159),ReadMe!$C$9)+1)*IF(AND($A160&gt;=Drivers!$I$6,$A160&lt;Drivers!$I$6+Drivers!$J$6),Drivers!$K$6,1)*IF(AND($A160&gt;=Drivers!$L$6,$A160&lt;Drivers!$L$6+Drivers!$M$6),Drivers!$N$6,1)))</x:f>
        <x:v>1.7880794742433324</x:v>
      </x:c>
      <x:c r="J160" s="97" t="n">
        <x:f>IF(OR($A160&lt;=Drivers!$H$7,D159&gt;=ReadMe!$C$10),0,MAX(ReadMe!$C$15,(Drivers!$E$7+Drivers!$F$7*SIN($A160*ReadMe!$C$14+Drivers!$G$7))*INDEX(TrackData!$G$6:$G$315,MOD(INT(D159),ReadMe!$C$9)+1)*IF(AND($A160&gt;=Drivers!$I$7,$A160&lt;Drivers!$I$7+Drivers!$J$7),Drivers!$K$7,1)*IF(AND($A160&gt;=Drivers!$L$7,$A160&lt;Drivers!$L$7+Drivers!$M$7),Drivers!$N$7,1)))</x:f>
        <x:v>1.9248211774337305</x:v>
      </x:c>
      <x:c r="K160" s="97" t="n">
        <x:f>IF(OR($A160&lt;=Drivers!$H$8,E159&gt;=ReadMe!$C$10),0,MAX(ReadMe!$C$15,(Drivers!$E$8+Drivers!$F$8*SIN($A160*ReadMe!$C$14+Drivers!$G$8))*INDEX(TrackData!$G$6:$G$315,MOD(INT(E159),ReadMe!$C$9)+1)*IF(AND($A160&gt;=Drivers!$I$8,$A160&lt;Drivers!$I$8+Drivers!$J$8),Drivers!$K$8,1)*IF(AND($A160&gt;=Drivers!$L$8,$A160&lt;Drivers!$L$8+Drivers!$M$8),Drivers!$N$8,1)))</x:f>
        <x:v>1.7943758839389647</x:v>
      </x:c>
      <x:c r="L160" s="97" t="n">
        <x:f>IF(OR($A160&lt;=Drivers!$H$9,F159&gt;=ReadMe!$C$10),0,MAX(ReadMe!$C$15,(Drivers!$E$9+Drivers!$F$9*SIN($A160*ReadMe!$C$14+Drivers!$G$9))*INDEX(TrackData!$G$6:$G$315,MOD(INT(F159),ReadMe!$C$9)+1)*IF(AND($A160&gt;=Drivers!$I$9,$A160&lt;Drivers!$I$9+Drivers!$J$9),Drivers!$K$9,1)*IF(AND($A160&gt;=Drivers!$L$9,$A160&lt;Drivers!$L$9+Drivers!$M$9),Drivers!$N$9,1)))</x:f>
        <x:v>1.6600604506297671</x:v>
      </x:c>
      <x:c r="M160" s="97" t="n">
        <x:f>IF(OR($A160&lt;=Drivers!$H$10,G159&gt;=ReadMe!$C$10),0,MAX(ReadMe!$C$15,(Drivers!$E$10+Drivers!$F$10*SIN($A160*ReadMe!$C$14+Drivers!$G$10))*INDEX(TrackData!$G$6:$G$315,MOD(INT(G159),ReadMe!$C$9)+1)*IF(AND($A160&gt;=Drivers!$I$10,$A160&lt;Drivers!$I$10+Drivers!$J$10),Drivers!$K$10,1)*IF(AND($A160&gt;=Drivers!$L$10,$A160&lt;Drivers!$L$10+Drivers!$M$10),Drivers!$N$10,1)))</x:f>
        <x:v>2.2350566229164173</x:v>
      </x:c>
      <x:c r="N160" s="97" t="n">
        <x:f>IF(OR($A160&lt;=Drivers!$H$11,H159&gt;=ReadMe!$C$10),0,MAX(ReadMe!$C$15,(Drivers!$E$11+Drivers!$F$11*SIN($A160*ReadMe!$C$14+Drivers!$G$11))*INDEX(TrackData!$G$6:$G$315,MOD(INT(H159),ReadMe!$C$9)+1)*IF(AND($A160&gt;=Drivers!$I$11,$A160&lt;Drivers!$I$11+Drivers!$J$11),Drivers!$K$11,1)*IF(AND($A160&gt;=Drivers!$L$11,$A160&lt;Drivers!$L$11+Drivers!$M$11),Drivers!$N$11,1)))</x:f>
        <x:v>2.539386011562385</x:v>
      </x:c>
      <x:c r="O160" t="n">
        <x:f>MIN(ReadMe!$C$8,MAX(0,INT(C160/ReadMe!$C$9)))</x:f>
        <x:v>1</x:v>
      </x:c>
      <x:c r="P160" t="n">
        <x:f>MIN(ReadMe!$C$8,MAX(0,INT(D160/ReadMe!$C$9)))</x:f>
        <x:v>1</x:v>
      </x:c>
      <x:c r="Q160" t="n">
        <x:f>MIN(ReadMe!$C$8,MAX(0,INT(E160/ReadMe!$C$9)))</x:f>
        <x:v>1</x:v>
      </x:c>
      <x:c r="R160" t="n">
        <x:f>MIN(ReadMe!$C$8,MAX(0,INT(F160/ReadMe!$C$9)))</x:f>
        <x:v>1</x:v>
      </x:c>
      <x:c r="S160" t="n">
        <x:f>MIN(ReadMe!$C$8,MAX(0,INT(G160/ReadMe!$C$9)))</x:f>
        <x:v>0</x:v>
      </x:c>
      <x:c r="T160" t="n">
        <x:f>MIN(ReadMe!$C$8,MAX(0,INT(H160/ReadMe!$C$9)))</x:f>
        <x:v>1</x:v>
      </x:c>
    </x:row>
    <x:row r="161">
      <x:c r="A161" t="n">
        <x:v>155</x:v>
      </x:c>
      <x:c r="B161" s="97" t="n">
        <x:f>A161*ReadMe!$C$12</x:f>
        <x:v>38.75</x:v>
      </x:c>
      <x:c r="C161" s="97" t="n">
        <x:f>MIN(ReadMe!$C$10,C160+I161)</x:f>
        <x:v>362.19787082803794</x:v>
      </x:c>
      <x:c r="D161" s="97" t="n">
        <x:f>MIN(ReadMe!$C$10,D160+J161)</x:f>
        <x:v>354.26477741458325</x:v>
      </x:c>
      <x:c r="E161" s="97" t="n">
        <x:f>MIN(ReadMe!$C$10,E160+K161)</x:f>
        <x:v>348.115772983566</x:v>
      </x:c>
      <x:c r="F161" s="97" t="n">
        <x:f>MIN(ReadMe!$C$10,F160+L161)</x:f>
        <x:v>341.07448304145714</x:v>
      </x:c>
      <x:c r="G161" s="97" t="n">
        <x:f>MIN(ReadMe!$C$10,G160+M161)</x:f>
        <x:v>307.2409905476597</x:v>
      </x:c>
      <x:c r="H161" s="97" t="n">
        <x:f>MIN(ReadMe!$C$10,H160+N161)</x:f>
        <x:v>321.8836232303693</x:v>
      </x:c>
      <x:c r="I161" s="97" t="n">
        <x:f>IF(OR($A161&lt;=Drivers!$H$6,C160&gt;=ReadMe!$C$10),0,MAX(ReadMe!$C$15,(Drivers!$E$6+Drivers!$F$6*SIN($A161*ReadMe!$C$14+Drivers!$G$6))*INDEX(TrackData!$G$6:$G$315,MOD(INT(C160),ReadMe!$C$9)+1)*IF(AND($A161&gt;=Drivers!$I$6,$A161&lt;Drivers!$I$6+Drivers!$J$6),Drivers!$K$6,1)*IF(AND($A161&gt;=Drivers!$L$6,$A161&lt;Drivers!$L$6+Drivers!$M$6),Drivers!$N$6,1)))</x:f>
        <x:v>2.727668422263812</x:v>
      </x:c>
      <x:c r="J161" s="97" t="n">
        <x:f>IF(OR($A161&lt;=Drivers!$H$7,D160&gt;=ReadMe!$C$10),0,MAX(ReadMe!$C$15,(Drivers!$E$7+Drivers!$F$7*SIN($A161*ReadMe!$C$14+Drivers!$G$7))*INDEX(TrackData!$G$6:$G$315,MOD(INT(D160),ReadMe!$C$9)+1)*IF(AND($A161&gt;=Drivers!$I$7,$A161&lt;Drivers!$I$7+Drivers!$J$7),Drivers!$K$7,1)*IF(AND($A161&gt;=Drivers!$L$7,$A161&lt;Drivers!$L$7+Drivers!$M$7),Drivers!$N$7,1)))</x:f>
        <x:v>1.9266846250617178</x:v>
      </x:c>
      <x:c r="K161" s="97" t="n">
        <x:f>IF(OR($A161&lt;=Drivers!$H$8,E160&gt;=ReadMe!$C$10),0,MAX(ReadMe!$C$15,(Drivers!$E$8+Drivers!$F$8*SIN($A161*ReadMe!$C$14+Drivers!$G$8))*INDEX(TrackData!$G$6:$G$315,MOD(INT(E160),ReadMe!$C$9)+1)*IF(AND($A161&gt;=Drivers!$I$8,$A161&lt;Drivers!$I$8+Drivers!$J$8),Drivers!$K$8,1)*IF(AND($A161&gt;=Drivers!$L$8,$A161&lt;Drivers!$L$8+Drivers!$M$8),Drivers!$N$8,1)))</x:f>
        <x:v>2.6910605330850643</x:v>
      </x:c>
      <x:c r="L161" s="97" t="n">
        <x:f>IF(OR($A161&lt;=Drivers!$H$9,F160&gt;=ReadMe!$C$10),0,MAX(ReadMe!$C$15,(Drivers!$E$9+Drivers!$F$9*SIN($A161*ReadMe!$C$14+Drivers!$G$9))*INDEX(TrackData!$G$6:$G$315,MOD(INT(F160),ReadMe!$C$9)+1)*IF(AND($A161&gt;=Drivers!$I$9,$A161&lt;Drivers!$I$9+Drivers!$J$9),Drivers!$K$9,1)*IF(AND($A161&gt;=Drivers!$L$9,$A161&lt;Drivers!$L$9+Drivers!$M$9),Drivers!$N$9,1)))</x:f>
        <x:v>1.6506755279193994</x:v>
      </x:c>
      <x:c r="M161" s="97" t="n">
        <x:f>IF(OR($A161&lt;=Drivers!$H$10,G160&gt;=ReadMe!$C$10),0,MAX(ReadMe!$C$15,(Drivers!$E$10+Drivers!$F$10*SIN($A161*ReadMe!$C$14+Drivers!$G$10))*INDEX(TrackData!$G$6:$G$315,MOD(INT(G160),ReadMe!$C$9)+1)*IF(AND($A161&gt;=Drivers!$I$10,$A161&lt;Drivers!$I$10+Drivers!$J$10),Drivers!$K$10,1)*IF(AND($A161&gt;=Drivers!$L$10,$A161&lt;Drivers!$L$10+Drivers!$M$10),Drivers!$N$10,1)))</x:f>
        <x:v>2.2443104814885637</x:v>
      </x:c>
      <x:c r="N161" s="97" t="n">
        <x:f>IF(OR($A161&lt;=Drivers!$H$11,H160&gt;=ReadMe!$C$10),0,MAX(ReadMe!$C$15,(Drivers!$E$11+Drivers!$F$11*SIN($A161*ReadMe!$C$14+Drivers!$G$11))*INDEX(TrackData!$G$6:$G$315,MOD(INT(H160),ReadMe!$C$9)+1)*IF(AND($A161&gt;=Drivers!$I$11,$A161&lt;Drivers!$I$11+Drivers!$J$11),Drivers!$K$11,1)*IF(AND($A161&gt;=Drivers!$L$11,$A161&lt;Drivers!$L$11+Drivers!$M$11),Drivers!$N$11,1)))</x:f>
        <x:v>2.561395247615421</x:v>
      </x:c>
      <x:c r="O161" t="n">
        <x:f>MIN(ReadMe!$C$8,MAX(0,INT(C161/ReadMe!$C$9)))</x:f>
        <x:v>1</x:v>
      </x:c>
      <x:c r="P161" t="n">
        <x:f>MIN(ReadMe!$C$8,MAX(0,INT(D161/ReadMe!$C$9)))</x:f>
        <x:v>1</x:v>
      </x:c>
      <x:c r="Q161" t="n">
        <x:f>MIN(ReadMe!$C$8,MAX(0,INT(E161/ReadMe!$C$9)))</x:f>
        <x:v>1</x:v>
      </x:c>
      <x:c r="R161" t="n">
        <x:f>MIN(ReadMe!$C$8,MAX(0,INT(F161/ReadMe!$C$9)))</x:f>
        <x:v>1</x:v>
      </x:c>
      <x:c r="S161" t="n">
        <x:f>MIN(ReadMe!$C$8,MAX(0,INT(G161/ReadMe!$C$9)))</x:f>
        <x:v>0</x:v>
      </x:c>
      <x:c r="T161" t="n">
        <x:f>MIN(ReadMe!$C$8,MAX(0,INT(H161/ReadMe!$C$9)))</x:f>
        <x:v>1</x:v>
      </x:c>
    </x:row>
    <x:row r="162">
      <x:c r="A162" t="n">
        <x:v>156</x:v>
      </x:c>
      <x:c r="B162" s="97" t="n">
        <x:f>A162*ReadMe!$C$12</x:f>
        <x:v>39</x:v>
      </x:c>
      <x:c r="C162" s="97" t="n">
        <x:f>MIN(ReadMe!$C$10,C161+I162)</x:f>
        <x:v>364.0100061770487</x:v>
      </x:c>
      <x:c r="D162" s="97" t="n">
        <x:f>MIN(ReadMe!$C$10,D161+J162)</x:f>
        <x:v>356.1919657965356</x:v>
      </x:c>
      <x:c r="E162" s="97" t="n">
        <x:f>MIN(ReadMe!$C$10,E161+K162)</x:f>
        <x:v>349.8730468884517</x:v>
      </x:c>
      <x:c r="F162" s="97" t="n">
        <x:f>MIN(ReadMe!$C$10,F161+L162)</x:f>
        <x:v>342.71663238039974</x:v>
      </x:c>
      <x:c r="G162" s="97" t="n">
        <x:f>MIN(ReadMe!$C$10,G161+M162)</x:f>
        <x:v>309.49665957413174</x:v>
      </x:c>
      <x:c r="H162" s="97" t="n">
        <x:f>MIN(ReadMe!$C$10,H161+N162)</x:f>
        <x:v>324.46756891137755</x:v>
      </x:c>
      <x:c r="I162" s="97" t="n">
        <x:f>IF(OR($A162&lt;=Drivers!$H$6,C161&gt;=ReadMe!$C$10),0,MAX(ReadMe!$C$15,(Drivers!$E$6+Drivers!$F$6*SIN($A162*ReadMe!$C$14+Drivers!$G$6))*INDEX(TrackData!$G$6:$G$315,MOD(INT(C161),ReadMe!$C$9)+1)*IF(AND($A162&gt;=Drivers!$I$6,$A162&lt;Drivers!$I$6+Drivers!$J$6),Drivers!$K$6,1)*IF(AND($A162&gt;=Drivers!$L$6,$A162&lt;Drivers!$L$6+Drivers!$M$6),Drivers!$N$6,1)))</x:f>
        <x:v>1.8121353490107348</x:v>
      </x:c>
      <x:c r="J162" s="97" t="n">
        <x:f>IF(OR($A162&lt;=Drivers!$H$7,D161&gt;=ReadMe!$C$10),0,MAX(ReadMe!$C$15,(Drivers!$E$7+Drivers!$F$7*SIN($A162*ReadMe!$C$14+Drivers!$G$7))*INDEX(TrackData!$G$6:$G$315,MOD(INT(D161),ReadMe!$C$9)+1)*IF(AND($A162&gt;=Drivers!$I$7,$A162&lt;Drivers!$I$7+Drivers!$J$7),Drivers!$K$7,1)*IF(AND($A162&gt;=Drivers!$L$7,$A162&lt;Drivers!$L$7+Drivers!$M$7),Drivers!$N$7,1)))</x:f>
        <x:v>1.9271883819523887</x:v>
      </x:c>
      <x:c r="K162" s="97" t="n">
        <x:f>IF(OR($A162&lt;=Drivers!$H$8,E161&gt;=ReadMe!$C$10),0,MAX(ReadMe!$C$15,(Drivers!$E$8+Drivers!$F$8*SIN($A162*ReadMe!$C$14+Drivers!$G$8))*INDEX(TrackData!$G$6:$G$315,MOD(INT(E161),ReadMe!$C$9)+1)*IF(AND($A162&gt;=Drivers!$I$8,$A162&lt;Drivers!$I$8+Drivers!$J$8),Drivers!$K$8,1)*IF(AND($A162&gt;=Drivers!$L$8,$A162&lt;Drivers!$L$8+Drivers!$M$8),Drivers!$N$8,1)))</x:f>
        <x:v>1.7572739048856978</x:v>
      </x:c>
      <x:c r="L162" s="97" t="n">
        <x:f>IF(OR($A162&lt;=Drivers!$H$9,F161&gt;=ReadMe!$C$10),0,MAX(ReadMe!$C$15,(Drivers!$E$9+Drivers!$F$9*SIN($A162*ReadMe!$C$14+Drivers!$G$9))*INDEX(TrackData!$G$6:$G$315,MOD(INT(F161),ReadMe!$C$9)+1)*IF(AND($A162&gt;=Drivers!$I$9,$A162&lt;Drivers!$I$9+Drivers!$J$9),Drivers!$K$9,1)*IF(AND($A162&gt;=Drivers!$L$9,$A162&lt;Drivers!$L$9+Drivers!$M$9),Drivers!$N$9,1)))</x:f>
        <x:v>1.6421493389426156</x:v>
      </x:c>
      <x:c r="M162" s="97" t="n">
        <x:f>IF(OR($A162&lt;=Drivers!$H$10,G161&gt;=ReadMe!$C$10),0,MAX(ReadMe!$C$15,(Drivers!$E$10+Drivers!$F$10*SIN($A162*ReadMe!$C$14+Drivers!$G$10))*INDEX(TrackData!$G$6:$G$315,MOD(INT(G161),ReadMe!$C$9)+1)*IF(AND($A162&gt;=Drivers!$I$10,$A162&lt;Drivers!$I$10+Drivers!$J$10),Drivers!$K$10,1)*IF(AND($A162&gt;=Drivers!$L$10,$A162&lt;Drivers!$L$10+Drivers!$M$10),Drivers!$N$10,1)))</x:f>
        <x:v>2.2556690264720443</x:v>
      </x:c>
      <x:c r="N162" s="97" t="n">
        <x:f>IF(OR($A162&lt;=Drivers!$H$11,H161&gt;=ReadMe!$C$10),0,MAX(ReadMe!$C$15,(Drivers!$E$11+Drivers!$F$11*SIN($A162*ReadMe!$C$14+Drivers!$G$11))*INDEX(TrackData!$G$6:$G$315,MOD(INT(H161),ReadMe!$C$9)+1)*IF(AND($A162&gt;=Drivers!$I$11,$A162&lt;Drivers!$I$11+Drivers!$J$11),Drivers!$K$11,1)*IF(AND($A162&gt;=Drivers!$L$11,$A162&lt;Drivers!$L$11+Drivers!$M$11),Drivers!$N$11,1)))</x:f>
        <x:v>2.5839456810082133</x:v>
      </x:c>
      <x:c r="O162" t="n">
        <x:f>MIN(ReadMe!$C$8,MAX(0,INT(C162/ReadMe!$C$9)))</x:f>
        <x:v>1</x:v>
      </x:c>
      <x:c r="P162" t="n">
        <x:f>MIN(ReadMe!$C$8,MAX(0,INT(D162/ReadMe!$C$9)))</x:f>
        <x:v>1</x:v>
      </x:c>
      <x:c r="Q162" t="n">
        <x:f>MIN(ReadMe!$C$8,MAX(0,INT(E162/ReadMe!$C$9)))</x:f>
        <x:v>1</x:v>
      </x:c>
      <x:c r="R162" t="n">
        <x:f>MIN(ReadMe!$C$8,MAX(0,INT(F162/ReadMe!$C$9)))</x:f>
        <x:v>1</x:v>
      </x:c>
      <x:c r="S162" t="n">
        <x:f>MIN(ReadMe!$C$8,MAX(0,INT(G162/ReadMe!$C$9)))</x:f>
        <x:v>0</x:v>
      </x:c>
      <x:c r="T162" t="n">
        <x:f>MIN(ReadMe!$C$8,MAX(0,INT(H162/ReadMe!$C$9)))</x:f>
        <x:v>1</x:v>
      </x:c>
    </x:row>
    <x:row r="163">
      <x:c r="A163" t="n">
        <x:v>157</x:v>
      </x:c>
      <x:c r="B163" s="97" t="n">
        <x:f>A163*ReadMe!$C$12</x:f>
        <x:v>39.25</x:v>
      </x:c>
      <x:c r="C163" s="97" t="n">
        <x:f>MIN(ReadMe!$C$10,C162+I163)</x:f>
        <x:v>365.83362646789476</x:v>
      </x:c>
      <x:c r="D163" s="97" t="n">
        <x:f>MIN(ReadMe!$C$10,D162+J163)</x:f>
        <x:v>358.11829477625196</x:v>
      </x:c>
      <x:c r="E163" s="97" t="n">
        <x:f>MIN(ReadMe!$C$10,E162+K163)</x:f>
        <x:v>351.6110742497395</x:v>
      </x:c>
      <x:c r="F163" s="97" t="n">
        <x:f>MIN(ReadMe!$C$10,F162+L163)</x:f>
        <x:v>344.3511729673029</x:v>
      </x:c>
      <x:c r="G163" s="97" t="n">
        <x:f>MIN(ReadMe!$C$10,G162+M163)</x:f>
        <x:v>311.7657136278934</x:v>
      </x:c>
      <x:c r="H163" s="97" t="n">
        <x:f>MIN(ReadMe!$C$10,H162+N163)</x:f>
        <x:v>327.074450962346</x:v>
      </x:c>
      <x:c r="I163" s="97" t="n">
        <x:f>IF(OR($A163&lt;=Drivers!$H$6,C162&gt;=ReadMe!$C$10),0,MAX(ReadMe!$C$15,(Drivers!$E$6+Drivers!$F$6*SIN($A163*ReadMe!$C$14+Drivers!$G$6))*INDEX(TrackData!$G$6:$G$315,MOD(INT(C162),ReadMe!$C$9)+1)*IF(AND($A163&gt;=Drivers!$I$6,$A163&lt;Drivers!$I$6+Drivers!$J$6),Drivers!$K$6,1)*IF(AND($A163&gt;=Drivers!$L$6,$A163&lt;Drivers!$L$6+Drivers!$M$6),Drivers!$N$6,1)))</x:f>
        <x:v>1.8236202908460764</x:v>
      </x:c>
      <x:c r="J163" s="97" t="n">
        <x:f>IF(OR($A163&lt;=Drivers!$H$7,D162&gt;=ReadMe!$C$10),0,MAX(ReadMe!$C$15,(Drivers!$E$7+Drivers!$F$7*SIN($A163*ReadMe!$C$14+Drivers!$G$7))*INDEX(TrackData!$G$6:$G$315,MOD(INT(D162),ReadMe!$C$9)+1)*IF(AND($A163&gt;=Drivers!$I$7,$A163&lt;Drivers!$I$7+Drivers!$J$7),Drivers!$K$7,1)*IF(AND($A163&gt;=Drivers!$L$7,$A163&lt;Drivers!$L$7+Drivers!$M$7),Drivers!$N$7,1)))</x:f>
        <x:v>1.9263289797163539</x:v>
      </x:c>
      <x:c r="K163" s="97" t="n">
        <x:f>IF(OR($A163&lt;=Drivers!$H$8,E162&gt;=ReadMe!$C$10),0,MAX(ReadMe!$C$15,(Drivers!$E$8+Drivers!$F$8*SIN($A163*ReadMe!$C$14+Drivers!$G$8))*INDEX(TrackData!$G$6:$G$315,MOD(INT(E162),ReadMe!$C$9)+1)*IF(AND($A163&gt;=Drivers!$I$8,$A163&lt;Drivers!$I$8+Drivers!$J$8),Drivers!$K$8,1)*IF(AND($A163&gt;=Drivers!$L$8,$A163&lt;Drivers!$L$8+Drivers!$M$8),Drivers!$N$8,1)))</x:f>
        <x:v>1.7380273612877857</x:v>
      </x:c>
      <x:c r="L163" s="97" t="n">
        <x:f>IF(OR($A163&lt;=Drivers!$H$9,F162&gt;=ReadMe!$C$10),0,MAX(ReadMe!$C$15,(Drivers!$E$9+Drivers!$F$9*SIN($A163*ReadMe!$C$14+Drivers!$G$9))*INDEX(TrackData!$G$6:$G$315,MOD(INT(F162),ReadMe!$C$9)+1)*IF(AND($A163&gt;=Drivers!$I$9,$A163&lt;Drivers!$I$9+Drivers!$J$9),Drivers!$K$9,1)*IF(AND($A163&gt;=Drivers!$L$9,$A163&lt;Drivers!$L$9+Drivers!$M$9),Drivers!$N$9,1)))</x:f>
        <x:v>1.6345405869031349</x:v>
      </x:c>
      <x:c r="M163" s="97" t="n">
        <x:f>IF(OR($A163&lt;=Drivers!$H$10,G162&gt;=ReadMe!$C$10),0,MAX(ReadMe!$C$15,(Drivers!$E$10+Drivers!$F$10*SIN($A163*ReadMe!$C$14+Drivers!$G$10))*INDEX(TrackData!$G$6:$G$315,MOD(INT(G162),ReadMe!$C$9)+1)*IF(AND($A163&gt;=Drivers!$I$10,$A163&lt;Drivers!$I$10+Drivers!$J$10),Drivers!$K$10,1)*IF(AND($A163&gt;=Drivers!$L$10,$A163&lt;Drivers!$L$10+Drivers!$M$10),Drivers!$N$10,1)))</x:f>
        <x:v>2.269054053761609</x:v>
      </x:c>
      <x:c r="N163" s="97" t="n">
        <x:f>IF(OR($A163&lt;=Drivers!$H$11,H162&gt;=ReadMe!$C$10),0,MAX(ReadMe!$C$15,(Drivers!$E$11+Drivers!$F$11*SIN($A163*ReadMe!$C$14+Drivers!$G$11))*INDEX(TrackData!$G$6:$G$315,MOD(INT(H162),ReadMe!$C$9)+1)*IF(AND($A163&gt;=Drivers!$I$11,$A163&lt;Drivers!$I$11+Drivers!$J$11),Drivers!$K$11,1)*IF(AND($A163&gt;=Drivers!$L$11,$A163&lt;Drivers!$L$11+Drivers!$M$11),Drivers!$N$11,1)))</x:f>
        <x:v>2.6068820509684527</x:v>
      </x:c>
      <x:c r="O163" t="n">
        <x:f>MIN(ReadMe!$C$8,MAX(0,INT(C163/ReadMe!$C$9)))</x:f>
        <x:v>1</x:v>
      </x:c>
      <x:c r="P163" t="n">
        <x:f>MIN(ReadMe!$C$8,MAX(0,INT(D163/ReadMe!$C$9)))</x:f>
        <x:v>1</x:v>
      </x:c>
      <x:c r="Q163" t="n">
        <x:f>MIN(ReadMe!$C$8,MAX(0,INT(E163/ReadMe!$C$9)))</x:f>
        <x:v>1</x:v>
      </x:c>
      <x:c r="R163" t="n">
        <x:f>MIN(ReadMe!$C$8,MAX(0,INT(F163/ReadMe!$C$9)))</x:f>
        <x:v>1</x:v>
      </x:c>
      <x:c r="S163" t="n">
        <x:f>MIN(ReadMe!$C$8,MAX(0,INT(G163/ReadMe!$C$9)))</x:f>
        <x:v>1</x:v>
      </x:c>
      <x:c r="T163" t="n">
        <x:f>MIN(ReadMe!$C$8,MAX(0,INT(H163/ReadMe!$C$9)))</x:f>
        <x:v>1</x:v>
      </x:c>
    </x:row>
    <x:row r="164">
      <x:c r="A164" t="n">
        <x:v>158</x:v>
      </x:c>
      <x:c r="B164" s="97" t="n">
        <x:f>A164*ReadMe!$C$12</x:f>
        <x:v>39.5</x:v>
      </x:c>
      <x:c r="C164" s="97" t="n">
        <x:f>MIN(ReadMe!$C$10,C163+I164)</x:f>
        <x:v>367.6682633777415</x:v>
      </x:c>
      <x:c r="D164" s="97" t="n">
        <x:f>MIN(ReadMe!$C$10,D163+J164)</x:f>
        <x:v>360.04240711162953</x:v>
      </x:c>
      <x:c r="E164" s="97" t="n">
        <x:f>MIN(ReadMe!$C$10,E163+K164)</x:f>
        <x:v>353.3295670841208</x:v>
      </x:c>
      <x:c r="F164" s="97" t="n">
        <x:f>MIN(ReadMe!$C$10,F163+L164)</x:f>
        <x:v>345.97907462571203</x:v>
      </x:c>
      <x:c r="G164" s="97" t="n">
        <x:f>MIN(ReadMe!$C$10,G163+M164)</x:f>
        <x:v>314.0500870347214</x:v>
      </x:c>
      <x:c r="H164" s="97" t="n">
        <x:f>MIN(ReadMe!$C$10,H163+N164)</x:f>
        <x:v>329.7044974018788</x:v>
      </x:c>
      <x:c r="I164" s="97" t="n">
        <x:f>IF(OR($A164&lt;=Drivers!$H$6,C163&gt;=ReadMe!$C$10),0,MAX(ReadMe!$C$15,(Drivers!$E$6+Drivers!$F$6*SIN($A164*ReadMe!$C$14+Drivers!$G$6))*INDEX(TrackData!$G$6:$G$315,MOD(INT(C163),ReadMe!$C$9)+1)*IF(AND($A164&gt;=Drivers!$I$6,$A164&lt;Drivers!$I$6+Drivers!$J$6),Drivers!$K$6,1)*IF(AND($A164&gt;=Drivers!$L$6,$A164&lt;Drivers!$L$6+Drivers!$M$6),Drivers!$N$6,1)))</x:f>
        <x:v>1.8346369098467463</x:v>
      </x:c>
      <x:c r="J164" s="97" t="n">
        <x:f>IF(OR($A164&lt;=Drivers!$H$7,D163&gt;=ReadMe!$C$10),0,MAX(ReadMe!$C$15,(Drivers!$E$7+Drivers!$F$7*SIN($A164*ReadMe!$C$14+Drivers!$G$7))*INDEX(TrackData!$G$6:$G$315,MOD(INT(D163),ReadMe!$C$9)+1)*IF(AND($A164&gt;=Drivers!$I$7,$A164&lt;Drivers!$I$7+Drivers!$J$7),Drivers!$K$7,1)*IF(AND($A164&gt;=Drivers!$L$7,$A164&lt;Drivers!$L$7+Drivers!$M$7),Drivers!$N$7,1)))</x:f>
        <x:v>1.9241123353775818</x:v>
      </x:c>
      <x:c r="K164" s="97" t="n">
        <x:f>IF(OR($A164&lt;=Drivers!$H$8,E163&gt;=ReadMe!$C$10),0,MAX(ReadMe!$C$15,(Drivers!$E$8+Drivers!$F$8*SIN($A164*ReadMe!$C$14+Drivers!$G$8))*INDEX(TrackData!$G$6:$G$315,MOD(INT(E163),ReadMe!$C$9)+1)*IF(AND($A164&gt;=Drivers!$I$8,$A164&lt;Drivers!$I$8+Drivers!$J$8),Drivers!$K$8,1)*IF(AND($A164&gt;=Drivers!$L$8,$A164&lt;Drivers!$L$8+Drivers!$M$8),Drivers!$N$8,1)))</x:f>
        <x:v>1.7184928343813417</x:v>
      </x:c>
      <x:c r="L164" s="97" t="n">
        <x:f>IF(OR($A164&lt;=Drivers!$H$9,F163&gt;=ReadMe!$C$10),0,MAX(ReadMe!$C$15,(Drivers!$E$9+Drivers!$F$9*SIN($A164*ReadMe!$C$14+Drivers!$G$9))*INDEX(TrackData!$G$6:$G$315,MOD(INT(F163),ReadMe!$C$9)+1)*IF(AND($A164&gt;=Drivers!$I$9,$A164&lt;Drivers!$I$9+Drivers!$J$9),Drivers!$K$9,1)*IF(AND($A164&gt;=Drivers!$L$9,$A164&lt;Drivers!$L$9+Drivers!$M$9),Drivers!$N$9,1)))</x:f>
        <x:v>1.6279016584091164</x:v>
      </x:c>
      <x:c r="M164" s="97" t="n">
        <x:f>IF(OR($A164&lt;=Drivers!$H$10,G163&gt;=ReadMe!$C$10),0,MAX(ReadMe!$C$15,(Drivers!$E$10+Drivers!$F$10*SIN($A164*ReadMe!$C$14+Drivers!$G$10))*INDEX(TrackData!$G$6:$G$315,MOD(INT(G163),ReadMe!$C$9)+1)*IF(AND($A164&gt;=Drivers!$I$10,$A164&lt;Drivers!$I$10+Drivers!$J$10),Drivers!$K$10,1)*IF(AND($A164&gt;=Drivers!$L$10,$A164&lt;Drivers!$L$10+Drivers!$M$10),Drivers!$N$10,1)))</x:f>
        <x:v>2.2843734068280175</x:v>
      </x:c>
      <x:c r="N164" s="97" t="n">
        <x:f>IF(OR($A164&lt;=Drivers!$H$11,H163&gt;=ReadMe!$C$10),0,MAX(ReadMe!$C$15,(Drivers!$E$11+Drivers!$F$11*SIN($A164*ReadMe!$C$14+Drivers!$G$11))*INDEX(TrackData!$G$6:$G$315,MOD(INT(H163),ReadMe!$C$9)+1)*IF(AND($A164&gt;=Drivers!$I$11,$A164&lt;Drivers!$I$11+Drivers!$J$11),Drivers!$K$11,1)*IF(AND($A164&gt;=Drivers!$L$11,$A164&lt;Drivers!$L$11+Drivers!$M$11),Drivers!$N$11,1)))</x:f>
        <x:v>2.6300464395327876</x:v>
      </x:c>
      <x:c r="O164" t="n">
        <x:f>MIN(ReadMe!$C$8,MAX(0,INT(C164/ReadMe!$C$9)))</x:f>
        <x:v>1</x:v>
      </x:c>
      <x:c r="P164" t="n">
        <x:f>MIN(ReadMe!$C$8,MAX(0,INT(D164/ReadMe!$C$9)))</x:f>
        <x:v>1</x:v>
      </x:c>
      <x:c r="Q164" t="n">
        <x:f>MIN(ReadMe!$C$8,MAX(0,INT(E164/ReadMe!$C$9)))</x:f>
        <x:v>1</x:v>
      </x:c>
      <x:c r="R164" t="n">
        <x:f>MIN(ReadMe!$C$8,MAX(0,INT(F164/ReadMe!$C$9)))</x:f>
        <x:v>1</x:v>
      </x:c>
      <x:c r="S164" t="n">
        <x:f>MIN(ReadMe!$C$8,MAX(0,INT(G164/ReadMe!$C$9)))</x:f>
        <x:v>1</x:v>
      </x:c>
      <x:c r="T164" t="n">
        <x:f>MIN(ReadMe!$C$8,MAX(0,INT(H164/ReadMe!$C$9)))</x:f>
        <x:v>1</x:v>
      </x:c>
    </x:row>
    <x:row r="165">
      <x:c r="A165" t="n">
        <x:v>159</x:v>
      </x:c>
      <x:c r="B165" s="97" t="n">
        <x:f>A165*ReadMe!$C$12</x:f>
        <x:v>39.75</x:v>
      </x:c>
      <x:c r="C165" s="97" t="n">
        <x:f>MIN(ReadMe!$C$10,C164+I165)</x:f>
        <x:v>369.5133727338251</x:v>
      </x:c>
      <x:c r="D165" s="97" t="n">
        <x:f>MIN(ReadMe!$C$10,D164+J165)</x:f>
        <x:v>362.9523369762271</x:v>
      </x:c>
      <x:c r="E165" s="97" t="n">
        <x:f>MIN(ReadMe!$C$10,E164+K165)</x:f>
        <x:v>355.0283719044045</x:v>
      </x:c>
      <x:c r="F165" s="97" t="n">
        <x:f>MIN(ReadMe!$C$10,F164+L165)</x:f>
        <x:v>348.4370719935741</x:v>
      </x:c>
      <x:c r="G165" s="97" t="n">
        <x:f>MIN(ReadMe!$C$10,G164+M165)</x:f>
        <x:v>316.3516086459414</x:v>
      </x:c>
      <x:c r="H165" s="97" t="n">
        <x:f>MIN(ReadMe!$C$10,H164+N165)</x:f>
        <x:v>332.35777676069813</x:v>
      </x:c>
      <x:c r="I165" s="97" t="n">
        <x:f>IF(OR($A165&lt;=Drivers!$H$6,C164&gt;=ReadMe!$C$10),0,MAX(ReadMe!$C$15,(Drivers!$E$6+Drivers!$F$6*SIN($A165*ReadMe!$C$14+Drivers!$G$6))*INDEX(TrackData!$G$6:$G$315,MOD(INT(C164),ReadMe!$C$9)+1)*IF(AND($A165&gt;=Drivers!$I$6,$A165&lt;Drivers!$I$6+Drivers!$J$6),Drivers!$K$6,1)*IF(AND($A165&gt;=Drivers!$L$6,$A165&lt;Drivers!$L$6+Drivers!$M$6),Drivers!$N$6,1)))</x:f>
        <x:v>1.845109356083632</x:v>
      </x:c>
      <x:c r="J165" s="97" t="n">
        <x:f>IF(OR($A165&lt;=Drivers!$H$7,D164&gt;=ReadMe!$C$10),0,MAX(ReadMe!$C$15,(Drivers!$E$7+Drivers!$F$7*SIN($A165*ReadMe!$C$14+Drivers!$G$7))*INDEX(TrackData!$G$6:$G$315,MOD(INT(D164),ReadMe!$C$9)+1)*IF(AND($A165&gt;=Drivers!$I$7,$A165&lt;Drivers!$I$7+Drivers!$J$7),Drivers!$K$7,1)*IF(AND($A165&gt;=Drivers!$L$7,$A165&lt;Drivers!$L$7+Drivers!$M$7),Drivers!$N$7,1)))</x:f>
        <x:v>2.909929864597602</x:v>
      </x:c>
      <x:c r="K165" s="97" t="n">
        <x:f>IF(OR($A165&lt;=Drivers!$H$8,E164&gt;=ReadMe!$C$10),0,MAX(ReadMe!$C$15,(Drivers!$E$8+Drivers!$F$8*SIN($A165*ReadMe!$C$14+Drivers!$G$8))*INDEX(TrackData!$G$6:$G$315,MOD(INT(E164),ReadMe!$C$9)+1)*IF(AND($A165&gt;=Drivers!$I$8,$A165&lt;Drivers!$I$8+Drivers!$J$8),Drivers!$K$8,1)*IF(AND($A165&gt;=Drivers!$L$8,$A165&lt;Drivers!$L$8+Drivers!$M$8),Drivers!$N$8,1)))</x:f>
        <x:v>1.6988048202836423</x:v>
      </x:c>
      <x:c r="L165" s="97" t="n">
        <x:f>IF(OR($A165&lt;=Drivers!$H$9,F164&gt;=ReadMe!$C$10),0,MAX(ReadMe!$C$15,(Drivers!$E$9+Drivers!$F$9*SIN($A165*ReadMe!$C$14+Drivers!$G$9))*INDEX(TrackData!$G$6:$G$315,MOD(INT(F164),ReadMe!$C$9)+1)*IF(AND($A165&gt;=Drivers!$I$9,$A165&lt;Drivers!$I$9+Drivers!$J$9),Drivers!$K$9,1)*IF(AND($A165&gt;=Drivers!$L$9,$A165&lt;Drivers!$L$9+Drivers!$M$9),Drivers!$N$9,1)))</x:f>
        <x:v>2.4579973678620464</x:v>
      </x:c>
      <x:c r="M165" s="97" t="n">
        <x:f>IF(OR($A165&lt;=Drivers!$H$10,G164&gt;=ReadMe!$C$10),0,MAX(ReadMe!$C$15,(Drivers!$E$10+Drivers!$F$10*SIN($A165*ReadMe!$C$14+Drivers!$G$10))*INDEX(TrackData!$G$6:$G$315,MOD(INT(G164),ReadMe!$C$9)+1)*IF(AND($A165&gt;=Drivers!$I$10,$A165&lt;Drivers!$I$10+Drivers!$J$10),Drivers!$K$10,1)*IF(AND($A165&gt;=Drivers!$L$10,$A165&lt;Drivers!$L$10+Drivers!$M$10),Drivers!$N$10,1)))</x:f>
        <x:v>2.30152161121998</x:v>
      </x:c>
      <x:c r="N165" s="97" t="n">
        <x:f>IF(OR($A165&lt;=Drivers!$H$11,H164&gt;=ReadMe!$C$10),0,MAX(ReadMe!$C$15,(Drivers!$E$11+Drivers!$F$11*SIN($A165*ReadMe!$C$14+Drivers!$G$11))*INDEX(TrackData!$G$6:$G$315,MOD(INT(H164),ReadMe!$C$9)+1)*IF(AND($A165&gt;=Drivers!$I$11,$A165&lt;Drivers!$I$11+Drivers!$J$11),Drivers!$K$11,1)*IF(AND($A165&gt;=Drivers!$L$11,$A165&lt;Drivers!$L$11+Drivers!$M$11),Drivers!$N$11,1)))</x:f>
        <x:v>2.6532793588192813</x:v>
      </x:c>
      <x:c r="O165" t="n">
        <x:f>MIN(ReadMe!$C$8,MAX(0,INT(C165/ReadMe!$C$9)))</x:f>
        <x:v>1</x:v>
      </x:c>
      <x:c r="P165" t="n">
        <x:f>MIN(ReadMe!$C$8,MAX(0,INT(D165/ReadMe!$C$9)))</x:f>
        <x:v>1</x:v>
      </x:c>
      <x:c r="Q165" t="n">
        <x:f>MIN(ReadMe!$C$8,MAX(0,INT(E165/ReadMe!$C$9)))</x:f>
        <x:v>1</x:v>
      </x:c>
      <x:c r="R165" t="n">
        <x:f>MIN(ReadMe!$C$8,MAX(0,INT(F165/ReadMe!$C$9)))</x:f>
        <x:v>1</x:v>
      </x:c>
      <x:c r="S165" t="n">
        <x:f>MIN(ReadMe!$C$8,MAX(0,INT(G165/ReadMe!$C$9)))</x:f>
        <x:v>1</x:v>
      </x:c>
      <x:c r="T165" t="n">
        <x:f>MIN(ReadMe!$C$8,MAX(0,INT(H165/ReadMe!$C$9)))</x:f>
        <x:v>1</x:v>
      </x:c>
    </x:row>
    <x:row r="166">
      <x:c r="A166" t="n">
        <x:v>160</x:v>
      </x:c>
      <x:c r="B166" s="97" t="n">
        <x:f>A166*ReadMe!$C$12</x:f>
        <x:v>40</x:v>
      </x:c>
      <x:c r="C166" s="97" t="n">
        <x:f>MIN(ReadMe!$C$10,C165+I166)</x:f>
        <x:v>371.3683382601073</x:v>
      </x:c>
      <x:c r="D166" s="97" t="n">
        <x:f>MIN(ReadMe!$C$10,D165+J166)</x:f>
        <x:v>364.8680145830092</x:v>
      </x:c>
      <x:c r="E166" s="97" t="n">
        <x:f>MIN(ReadMe!$C$10,E165+K166)</x:f>
        <x:v>356.70747077628283</x:v>
      </x:c>
      <x:c r="F166" s="97" t="n">
        <x:f>MIN(ReadMe!$C$10,F165+L166)</x:f>
        <x:v>350.05478111095454</x:v>
      </x:c>
      <x:c r="G166" s="97" t="n">
        <x:f>MIN(ReadMe!$C$10,G165+M166)</x:f>
        <x:v>318.671989246702</x:v>
      </x:c>
      <x:c r="H166" s="97" t="n">
        <x:f>MIN(ReadMe!$C$10,H165+N166)</x:f>
        <x:v>335.03419760980694</x:v>
      </x:c>
      <x:c r="I166" s="97" t="n">
        <x:f>IF(OR($A166&lt;=Drivers!$H$6,C165&gt;=ReadMe!$C$10),0,MAX(ReadMe!$C$15,(Drivers!$E$6+Drivers!$F$6*SIN($A166*ReadMe!$C$14+Drivers!$G$6))*INDEX(TrackData!$G$6:$G$315,MOD(INT(C165),ReadMe!$C$9)+1)*IF(AND($A166&gt;=Drivers!$I$6,$A166&lt;Drivers!$I$6+Drivers!$J$6),Drivers!$K$6,1)*IF(AND($A166&gt;=Drivers!$L$6,$A166&lt;Drivers!$L$6+Drivers!$M$6),Drivers!$N$6,1)))</x:f>
        <x:v>1.8549655262821574</x:v>
      </x:c>
      <x:c r="J166" s="97" t="n">
        <x:f>IF(OR($A166&lt;=Drivers!$H$7,D165&gt;=ReadMe!$C$10),0,MAX(ReadMe!$C$15,(Drivers!$E$7+Drivers!$F$7*SIN($A166*ReadMe!$C$14+Drivers!$G$7))*INDEX(TrackData!$G$6:$G$315,MOD(INT(D165),ReadMe!$C$9)+1)*IF(AND($A166&gt;=Drivers!$I$7,$A166&lt;Drivers!$I$7+Drivers!$J$7),Drivers!$K$7,1)*IF(AND($A166&gt;=Drivers!$L$7,$A166&lt;Drivers!$L$7+Drivers!$M$7),Drivers!$N$7,1)))</x:f>
        <x:v>1.9156776067820844</x:v>
      </x:c>
      <x:c r="K166" s="97" t="n">
        <x:f>IF(OR($A166&lt;=Drivers!$H$8,E165&gt;=ReadMe!$C$10),0,MAX(ReadMe!$C$15,(Drivers!$E$8+Drivers!$F$8*SIN($A166*ReadMe!$C$14+Drivers!$G$8))*INDEX(TrackData!$G$6:$G$315,MOD(INT(E165),ReadMe!$C$9)+1)*IF(AND($A166&gt;=Drivers!$I$8,$A166&lt;Drivers!$I$8+Drivers!$J$8),Drivers!$K$8,1)*IF(AND($A166&gt;=Drivers!$L$8,$A166&lt;Drivers!$L$8+Drivers!$M$8),Drivers!$N$8,1)))</x:f>
        <x:v>1.6790988718783437</x:v>
      </x:c>
      <x:c r="L166" s="97" t="n">
        <x:f>IF(OR($A166&lt;=Drivers!$H$9,F165&gt;=ReadMe!$C$10),0,MAX(ReadMe!$C$15,(Drivers!$E$9+Drivers!$F$9*SIN($A166*ReadMe!$C$14+Drivers!$G$9))*INDEX(TrackData!$G$6:$G$315,MOD(INT(F165),ReadMe!$C$9)+1)*IF(AND($A166&gt;=Drivers!$I$9,$A166&lt;Drivers!$I$9+Drivers!$J$9),Drivers!$K$9,1)*IF(AND($A166&gt;=Drivers!$L$9,$A166&lt;Drivers!$L$9+Drivers!$M$9),Drivers!$N$9,1)))</x:f>
        <x:v>1.6177091173804288</x:v>
      </x:c>
      <x:c r="M166" s="97" t="n">
        <x:f>IF(OR($A166&lt;=Drivers!$H$10,G165&gt;=ReadMe!$C$10),0,MAX(ReadMe!$C$15,(Drivers!$E$10+Drivers!$F$10*SIN($A166*ReadMe!$C$14+Drivers!$G$10))*INDEX(TrackData!$G$6:$G$315,MOD(INT(G165),ReadMe!$C$9)+1)*IF(AND($A166&gt;=Drivers!$I$10,$A166&lt;Drivers!$I$10+Drivers!$J$10),Drivers!$K$10,1)*IF(AND($A166&gt;=Drivers!$L$10,$A166&lt;Drivers!$L$10+Drivers!$M$10),Drivers!$N$10,1)))</x:f>
        <x:v>2.32038060076062</x:v>
      </x:c>
      <x:c r="N166" s="97" t="n">
        <x:f>IF(OR($A166&lt;=Drivers!$H$11,H165&gt;=ReadMe!$C$10),0,MAX(ReadMe!$C$15,(Drivers!$E$11+Drivers!$F$11*SIN($A166*ReadMe!$C$14+Drivers!$G$11))*INDEX(TrackData!$G$6:$G$315,MOD(INT(H165),ReadMe!$C$9)+1)*IF(AND($A166&gt;=Drivers!$I$11,$A166&lt;Drivers!$I$11+Drivers!$J$11),Drivers!$K$11,1)*IF(AND($A166&gt;=Drivers!$L$11,$A166&lt;Drivers!$L$11+Drivers!$M$11),Drivers!$N$11,1)))</x:f>
        <x:v>2.676420849108816</x:v>
      </x:c>
      <x:c r="O166" t="n">
        <x:f>MIN(ReadMe!$C$8,MAX(0,INT(C166/ReadMe!$C$9)))</x:f>
        <x:v>1</x:v>
      </x:c>
      <x:c r="P166" t="n">
        <x:f>MIN(ReadMe!$C$8,MAX(0,INT(D166/ReadMe!$C$9)))</x:f>
        <x:v>1</x:v>
      </x:c>
      <x:c r="Q166" t="n">
        <x:f>MIN(ReadMe!$C$8,MAX(0,INT(E166/ReadMe!$C$9)))</x:f>
        <x:v>1</x:v>
      </x:c>
      <x:c r="R166" t="n">
        <x:f>MIN(ReadMe!$C$8,MAX(0,INT(F166/ReadMe!$C$9)))</x:f>
        <x:v>1</x:v>
      </x:c>
      <x:c r="S166" t="n">
        <x:f>MIN(ReadMe!$C$8,MAX(0,INT(G166/ReadMe!$C$9)))</x:f>
        <x:v>1</x:v>
      </x:c>
      <x:c r="T166" t="n">
        <x:f>MIN(ReadMe!$C$8,MAX(0,INT(H166/ReadMe!$C$9)))</x:f>
        <x:v>1</x:v>
      </x:c>
    </x:row>
    <x:row r="167">
      <x:c r="A167" t="n">
        <x:v>161</x:v>
      </x:c>
      <x:c r="B167" s="97" t="n">
        <x:f>A167*ReadMe!$C$12</x:f>
        <x:v>40.25</x:v>
      </x:c>
      <x:c r="C167" s="97" t="n">
        <x:f>MIN(ReadMe!$C$10,C166+I167)</x:f>
        <x:v>373.23247582036396</x:v>
      </x:c>
      <x:c r="D167" s="97" t="n">
        <x:f>MIN(ReadMe!$C$10,D166+J167)</x:f>
        <x:v>366.7775321790293</x:v>
      </x:c>
      <x:c r="E167" s="97" t="n">
        <x:f>MIN(ReadMe!$C$10,E166+K167)</x:f>
        <x:v>358.3669814418105</x:v>
      </x:c>
      <x:c r="F167" s="97" t="n">
        <x:f>MIN(ReadMe!$C$10,F166+L167)</x:f>
        <x:v>351.6690067919146</x:v>
      </x:c>
      <x:c r="G167" s="97" t="n">
        <x:f>MIN(ReadMe!$C$10,G166+M167)</x:f>
        <x:v>321.01280977714055</x:v>
      </x:c>
      <x:c r="H167" s="97" t="n">
        <x:f>MIN(ReadMe!$C$10,H166+N167)</x:f>
        <x:v>336.81574325272254</x:v>
      </x:c>
      <x:c r="I167" s="97" t="n">
        <x:f>IF(OR($A167&lt;=Drivers!$H$6,C166&gt;=ReadMe!$C$10),0,MAX(ReadMe!$C$15,(Drivers!$E$6+Drivers!$F$6*SIN($A167*ReadMe!$C$14+Drivers!$G$6))*INDEX(TrackData!$G$6:$G$315,MOD(INT(C166),ReadMe!$C$9)+1)*IF(AND($A167&gt;=Drivers!$I$6,$A167&lt;Drivers!$I$6+Drivers!$J$6),Drivers!$K$6,1)*IF(AND($A167&gt;=Drivers!$L$6,$A167&lt;Drivers!$L$6+Drivers!$M$6),Drivers!$N$6,1)))</x:f>
        <x:v>1.864137560256649</x:v>
      </x:c>
      <x:c r="J167" s="97" t="n">
        <x:f>IF(OR($A167&lt;=Drivers!$H$7,D166&gt;=ReadMe!$C$10),0,MAX(ReadMe!$C$15,(Drivers!$E$7+Drivers!$F$7*SIN($A167*ReadMe!$C$14+Drivers!$G$7))*INDEX(TrackData!$G$6:$G$315,MOD(INT(D166),ReadMe!$C$9)+1)*IF(AND($A167&gt;=Drivers!$I$7,$A167&lt;Drivers!$I$7+Drivers!$J$7),Drivers!$K$7,1)*IF(AND($A167&gt;=Drivers!$L$7,$A167&lt;Drivers!$L$7+Drivers!$M$7),Drivers!$N$7,1)))</x:f>
        <x:v>1.9095175960201412</x:v>
      </x:c>
      <x:c r="K167" s="97" t="n">
        <x:f>IF(OR($A167&lt;=Drivers!$H$8,E166&gt;=ReadMe!$C$10),0,MAX(ReadMe!$C$15,(Drivers!$E$8+Drivers!$F$8*SIN($A167*ReadMe!$C$14+Drivers!$G$8))*INDEX(TrackData!$G$6:$G$315,MOD(INT(E166),ReadMe!$C$9)+1)*IF(AND($A167&gt;=Drivers!$I$8,$A167&lt;Drivers!$I$8+Drivers!$J$8),Drivers!$K$8,1)*IF(AND($A167&gt;=Drivers!$L$8,$A167&lt;Drivers!$L$8+Drivers!$M$8),Drivers!$N$8,1)))</x:f>
        <x:v>1.6595106655276346</x:v>
      </x:c>
      <x:c r="L167" s="97" t="n">
        <x:f>IF(OR($A167&lt;=Drivers!$H$9,F166&gt;=ReadMe!$C$10),0,MAX(ReadMe!$C$15,(Drivers!$E$9+Drivers!$F$9*SIN($A167*ReadMe!$C$14+Drivers!$G$9))*INDEX(TrackData!$G$6:$G$315,MOD(INT(F166),ReadMe!$C$9)+1)*IF(AND($A167&gt;=Drivers!$I$9,$A167&lt;Drivers!$I$9+Drivers!$J$9),Drivers!$K$9,1)*IF(AND($A167&gt;=Drivers!$L$9,$A167&lt;Drivers!$L$9+Drivers!$M$9),Drivers!$N$9,1)))</x:f>
        <x:v>1.6142256809600877</x:v>
      </x:c>
      <x:c r="M167" s="97" t="n">
        <x:f>IF(OR($A167&lt;=Drivers!$H$10,G166&gt;=ReadMe!$C$10),0,MAX(ReadMe!$C$15,(Drivers!$E$10+Drivers!$F$10*SIN($A167*ReadMe!$C$14+Drivers!$G$10))*INDEX(TrackData!$G$6:$G$315,MOD(INT(G166),ReadMe!$C$9)+1)*IF(AND($A167&gt;=Drivers!$I$10,$A167&lt;Drivers!$I$10+Drivers!$J$10),Drivers!$K$10,1)*IF(AND($A167&gt;=Drivers!$L$10,$A167&lt;Drivers!$L$10+Drivers!$M$10),Drivers!$N$10,1)))</x:f>
        <x:v>2.34082053043853</x:v>
      </x:c>
      <x:c r="N167" s="97" t="n">
        <x:f>IF(OR($A167&lt;=Drivers!$H$11,H166&gt;=ReadMe!$C$10),0,MAX(ReadMe!$C$15,(Drivers!$E$11+Drivers!$F$11*SIN($A167*ReadMe!$C$14+Drivers!$G$11))*INDEX(TrackData!$G$6:$G$315,MOD(INT(H166),ReadMe!$C$9)+1)*IF(AND($A167&gt;=Drivers!$I$11,$A167&lt;Drivers!$I$11+Drivers!$J$11),Drivers!$K$11,1)*IF(AND($A167&gt;=Drivers!$L$11,$A167&lt;Drivers!$L$11+Drivers!$M$11),Drivers!$N$11,1)))</x:f>
        <x:v>1.7815456429155867</x:v>
      </x:c>
      <x:c r="O167" t="n">
        <x:f>MIN(ReadMe!$C$8,MAX(0,INT(C167/ReadMe!$C$9)))</x:f>
        <x:v>1</x:v>
      </x:c>
      <x:c r="P167" t="n">
        <x:f>MIN(ReadMe!$C$8,MAX(0,INT(D167/ReadMe!$C$9)))</x:f>
        <x:v>1</x:v>
      </x:c>
      <x:c r="Q167" t="n">
        <x:f>MIN(ReadMe!$C$8,MAX(0,INT(E167/ReadMe!$C$9)))</x:f>
        <x:v>1</x:v>
      </x:c>
      <x:c r="R167" t="n">
        <x:f>MIN(ReadMe!$C$8,MAX(0,INT(F167/ReadMe!$C$9)))</x:f>
        <x:v>1</x:v>
      </x:c>
      <x:c r="S167" t="n">
        <x:f>MIN(ReadMe!$C$8,MAX(0,INT(G167/ReadMe!$C$9)))</x:f>
        <x:v>1</x:v>
      </x:c>
      <x:c r="T167" t="n">
        <x:f>MIN(ReadMe!$C$8,MAX(0,INT(H167/ReadMe!$C$9)))</x:f>
        <x:v>1</x:v>
      </x:c>
    </x:row>
    <x:row r="168">
      <x:c r="A168" t="n">
        <x:v>162</x:v>
      </x:c>
      <x:c r="B168" s="97" t="n">
        <x:f>A168*ReadMe!$C$12</x:f>
        <x:v>40.5</x:v>
      </x:c>
      <x:c r="C168" s="97" t="n">
        <x:f>MIN(ReadMe!$C$10,C167+I168)</x:f>
        <x:v>376.06969143874403</x:v>
      </x:c>
      <x:c r="D168" s="97" t="n">
        <x:f>MIN(ReadMe!$C$10,D167+J168)</x:f>
        <x:v>368.67964826933564</x:v>
      </x:c>
      <x:c r="E168" s="97" t="n">
        <x:f>MIN(ReadMe!$C$10,E167+K168)</x:f>
        <x:v>360.00715650874474</x:v>
      </x:c>
      <x:c r="F168" s="97" t="n">
        <x:f>MIN(ReadMe!$C$10,F167+L168)</x:f>
        <x:v>353.2808587290627</x:v>
      </x:c>
      <x:c r="G168" s="97" t="n">
        <x:f>MIN(ReadMe!$C$10,G167+M168)</x:f>
        <x:v>323.3755104475372</x:v>
      </x:c>
      <x:c r="H168" s="97" t="n">
        <x:f>MIN(ReadMe!$C$10,H167+N168)</x:f>
        <x:v>338.61212725858786</x:v>
      </x:c>
      <x:c r="I168" s="97" t="n">
        <x:f>IF(OR($A168&lt;=Drivers!$H$6,C167&gt;=ReadMe!$C$10),0,MAX(ReadMe!$C$15,(Drivers!$E$6+Drivers!$F$6*SIN($A168*ReadMe!$C$14+Drivers!$G$6))*INDEX(TrackData!$G$6:$G$315,MOD(INT(C167),ReadMe!$C$9)+1)*IF(AND($A168&gt;=Drivers!$I$6,$A168&lt;Drivers!$I$6+Drivers!$J$6),Drivers!$K$6,1)*IF(AND($A168&gt;=Drivers!$L$6,$A168&lt;Drivers!$L$6+Drivers!$M$6),Drivers!$N$6,1)))</x:f>
        <x:v>2.837215618380059</x:v>
      </x:c>
      <x:c r="J168" s="97" t="n">
        <x:f>IF(OR($A168&lt;=Drivers!$H$7,D167&gt;=ReadMe!$C$10),0,MAX(ReadMe!$C$15,(Drivers!$E$7+Drivers!$F$7*SIN($A168*ReadMe!$C$14+Drivers!$G$7))*INDEX(TrackData!$G$6:$G$315,MOD(INT(D167),ReadMe!$C$9)+1)*IF(AND($A168&gt;=Drivers!$I$7,$A168&lt;Drivers!$I$7+Drivers!$J$7),Drivers!$K$7,1)*IF(AND($A168&gt;=Drivers!$L$7,$A168&lt;Drivers!$L$7+Drivers!$M$7),Drivers!$N$7,1)))</x:f>
        <x:v>1.9021160903063394</x:v>
      </x:c>
      <x:c r="K168" s="97" t="n">
        <x:f>IF(OR($A168&lt;=Drivers!$H$8,E167&gt;=ReadMe!$C$10),0,MAX(ReadMe!$C$15,(Drivers!$E$8+Drivers!$F$8*SIN($A168*ReadMe!$C$14+Drivers!$G$8))*INDEX(TrackData!$G$6:$G$315,MOD(INT(E167),ReadMe!$C$9)+1)*IF(AND($A168&gt;=Drivers!$I$8,$A168&lt;Drivers!$I$8+Drivers!$J$8),Drivers!$K$8,1)*IF(AND($A168&gt;=Drivers!$L$8,$A168&lt;Drivers!$L$8+Drivers!$M$8),Drivers!$N$8,1)))</x:f>
        <x:v>1.6401750669342372</x:v>
      </x:c>
      <x:c r="L168" s="97" t="n">
        <x:f>IF(OR($A168&lt;=Drivers!$H$9,F167&gt;=ReadMe!$C$10),0,MAX(ReadMe!$C$15,(Drivers!$E$9+Drivers!$F$9*SIN($A168*ReadMe!$C$14+Drivers!$G$9))*INDEX(TrackData!$G$6:$G$315,MOD(INT(F167),ReadMe!$C$9)+1)*IF(AND($A168&gt;=Drivers!$I$9,$A168&lt;Drivers!$I$9+Drivers!$J$9),Drivers!$K$9,1)*IF(AND($A168&gt;=Drivers!$L$9,$A168&lt;Drivers!$L$9+Drivers!$M$9),Drivers!$N$9,1)))</x:f>
        <x:v>1.6118519371480875</x:v>
      </x:c>
      <x:c r="M168" s="97" t="n">
        <x:f>IF(OR($A168&lt;=Drivers!$H$10,G167&gt;=ReadMe!$C$10),0,MAX(ReadMe!$C$15,(Drivers!$E$10+Drivers!$F$10*SIN($A168*ReadMe!$C$14+Drivers!$G$10))*INDEX(TrackData!$G$6:$G$315,MOD(INT(G167),ReadMe!$C$9)+1)*IF(AND($A168&gt;=Drivers!$I$10,$A168&lt;Drivers!$I$10+Drivers!$J$10),Drivers!$K$10,1)*IF(AND($A168&gt;=Drivers!$L$10,$A168&lt;Drivers!$L$10+Drivers!$M$10),Drivers!$N$10,1)))</x:f>
        <x:v>2.362700670396662</x:v>
      </x:c>
      <x:c r="N168" s="97" t="n">
        <x:f>IF(OR($A168&lt;=Drivers!$H$11,H167&gt;=ReadMe!$C$10),0,MAX(ReadMe!$C$15,(Drivers!$E$11+Drivers!$F$11*SIN($A168*ReadMe!$C$14+Drivers!$G$11))*INDEX(TrackData!$G$6:$G$315,MOD(INT(H167),ReadMe!$C$9)+1)*IF(AND($A168&gt;=Drivers!$I$11,$A168&lt;Drivers!$I$11+Drivers!$J$11),Drivers!$K$11,1)*IF(AND($A168&gt;=Drivers!$L$11,$A168&lt;Drivers!$L$11+Drivers!$M$11),Drivers!$N$11,1)))</x:f>
        <x:v>1.7963840058653027</x:v>
      </x:c>
      <x:c r="O168" t="n">
        <x:f>MIN(ReadMe!$C$8,MAX(0,INT(C168/ReadMe!$C$9)))</x:f>
        <x:v>1</x:v>
      </x:c>
      <x:c r="P168" t="n">
        <x:f>MIN(ReadMe!$C$8,MAX(0,INT(D168/ReadMe!$C$9)))</x:f>
        <x:v>1</x:v>
      </x:c>
      <x:c r="Q168" t="n">
        <x:f>MIN(ReadMe!$C$8,MAX(0,INT(E168/ReadMe!$C$9)))</x:f>
        <x:v>1</x:v>
      </x:c>
      <x:c r="R168" t="n">
        <x:f>MIN(ReadMe!$C$8,MAX(0,INT(F168/ReadMe!$C$9)))</x:f>
        <x:v>1</x:v>
      </x:c>
      <x:c r="S168" t="n">
        <x:f>MIN(ReadMe!$C$8,MAX(0,INT(G168/ReadMe!$C$9)))</x:f>
        <x:v>1</x:v>
      </x:c>
      <x:c r="T168" t="n">
        <x:f>MIN(ReadMe!$C$8,MAX(0,INT(H168/ReadMe!$C$9)))</x:f>
        <x:v>1</x:v>
      </x:c>
    </x:row>
    <x:row r="169">
      <x:c r="A169" t="n">
        <x:v>163</x:v>
      </x:c>
      <x:c r="B169" s="97" t="n">
        <x:f>A169*ReadMe!$C$12</x:f>
        <x:v>40.75</x:v>
      </x:c>
      <x:c r="C169" s="97" t="n">
        <x:f>MIN(ReadMe!$C$10,C168+I169)</x:f>
        <x:v>378.91845168893747</x:v>
      </x:c>
      <x:c r="D169" s="97" t="n">
        <x:f>MIN(ReadMe!$C$10,D168+J169)</x:f>
        <x:v>370.573172318684</x:v>
      </x:c>
      <x:c r="E169" s="97" t="n">
        <x:f>MIN(ReadMe!$C$10,E168+K169)</x:f>
        <x:v>362.463558330843</x:v>
      </x:c>
      <x:c r="F169" s="97" t="n">
        <x:f>MIN(ReadMe!$C$10,F168+L169)</x:f>
        <x:v>354.8914629583426</x:v>
      </x:c>
      <x:c r="G169" s="97" t="n">
        <x:f>MIN(ReadMe!$C$10,G168+M169)</x:f>
        <x:v>325.76138082240107</x:v>
      </x:c>
      <x:c r="H169" s="97" t="n">
        <x:f>MIN(ReadMe!$C$10,H168+N169)</x:f>
        <x:v>340.4229779450366</x:v>
      </x:c>
      <x:c r="I169" s="97" t="n">
        <x:f>IF(OR($A169&lt;=Drivers!$H$6,C168&gt;=ReadMe!$C$10),0,MAX(ReadMe!$C$15,(Drivers!$E$6+Drivers!$F$6*SIN($A169*ReadMe!$C$14+Drivers!$G$6))*INDEX(TrackData!$G$6:$G$315,MOD(INT(C168),ReadMe!$C$9)+1)*IF(AND($A169&gt;=Drivers!$I$6,$A169&lt;Drivers!$I$6+Drivers!$J$6),Drivers!$K$6,1)*IF(AND($A169&gt;=Drivers!$L$6,$A169&lt;Drivers!$L$6+Drivers!$M$6),Drivers!$N$6,1)))</x:f>
        <x:v>2.848760250193441</x:v>
      </x:c>
      <x:c r="J169" s="97" t="n">
        <x:f>IF(OR($A169&lt;=Drivers!$H$7,D168&gt;=ReadMe!$C$10),0,MAX(ReadMe!$C$15,(Drivers!$E$7+Drivers!$F$7*SIN($A169*ReadMe!$C$14+Drivers!$G$7))*INDEX(TrackData!$G$6:$G$315,MOD(INT(D168),ReadMe!$C$9)+1)*IF(AND($A169&gt;=Drivers!$I$7,$A169&lt;Drivers!$I$7+Drivers!$J$7),Drivers!$K$7,1)*IF(AND($A169&gt;=Drivers!$L$7,$A169&lt;Drivers!$L$7+Drivers!$M$7),Drivers!$N$7,1)))</x:f>
        <x:v>1.8935240493483434</x:v>
      </x:c>
      <x:c r="K169" s="97" t="n">
        <x:f>IF(OR($A169&lt;=Drivers!$H$8,E168&gt;=ReadMe!$C$10),0,MAX(ReadMe!$C$15,(Drivers!$E$8+Drivers!$F$8*SIN($A169*ReadMe!$C$14+Drivers!$G$8))*INDEX(TrackData!$G$6:$G$315,MOD(INT(E168),ReadMe!$C$9)+1)*IF(AND($A169&gt;=Drivers!$I$8,$A169&lt;Drivers!$I$8+Drivers!$J$8),Drivers!$K$8,1)*IF(AND($A169&gt;=Drivers!$L$8,$A169&lt;Drivers!$L$8+Drivers!$M$8),Drivers!$N$8,1)))</x:f>
        <x:v>2.4564018220982313</x:v>
      </x:c>
      <x:c r="L169" s="97" t="n">
        <x:f>IF(OR($A169&lt;=Drivers!$H$9,F168&gt;=ReadMe!$C$10),0,MAX(ReadMe!$C$15,(Drivers!$E$9+Drivers!$F$9*SIN($A169*ReadMe!$C$14+Drivers!$G$9))*INDEX(TrackData!$G$6:$G$315,MOD(INT(F168),ReadMe!$C$9)+1)*IF(AND($A169&gt;=Drivers!$I$9,$A169&lt;Drivers!$I$9+Drivers!$J$9),Drivers!$K$9,1)*IF(AND($A169&gt;=Drivers!$L$9,$A169&lt;Drivers!$L$9+Drivers!$M$9),Drivers!$N$9,1)))</x:f>
        <x:v>1.610604229279879</x:v>
      </x:c>
      <x:c r="M169" s="97" t="n">
        <x:f>IF(OR($A169&lt;=Drivers!$H$10,G168&gt;=ReadMe!$C$10),0,MAX(ReadMe!$C$15,(Drivers!$E$10+Drivers!$F$10*SIN($A169*ReadMe!$C$14+Drivers!$G$10))*INDEX(TrackData!$G$6:$G$315,MOD(INT(G168),ReadMe!$C$9)+1)*IF(AND($A169&gt;=Drivers!$I$10,$A169&lt;Drivers!$I$10+Drivers!$J$10),Drivers!$K$10,1)*IF(AND($A169&gt;=Drivers!$L$10,$A169&lt;Drivers!$L$10+Drivers!$M$10),Drivers!$N$10,1)))</x:f>
        <x:v>2.3858703748638663</x:v>
      </x:c>
      <x:c r="N169" s="97" t="n">
        <x:f>IF(OR($A169&lt;=Drivers!$H$11,H168&gt;=ReadMe!$C$10),0,MAX(ReadMe!$C$15,(Drivers!$E$11+Drivers!$F$11*SIN($A169*ReadMe!$C$14+Drivers!$G$11))*INDEX(TrackData!$G$6:$G$315,MOD(INT(H168),ReadMe!$C$9)+1)*IF(AND($A169&gt;=Drivers!$I$11,$A169&lt;Drivers!$I$11+Drivers!$J$11),Drivers!$K$11,1)*IF(AND($A169&gt;=Drivers!$L$11,$A169&lt;Drivers!$L$11+Drivers!$M$11),Drivers!$N$11,1)))</x:f>
        <x:v>1.810850686448782</x:v>
      </x:c>
      <x:c r="O169" t="n">
        <x:f>MIN(ReadMe!$C$8,MAX(0,INT(C169/ReadMe!$C$9)))</x:f>
        <x:v>1</x:v>
      </x:c>
      <x:c r="P169" t="n">
        <x:f>MIN(ReadMe!$C$8,MAX(0,INT(D169/ReadMe!$C$9)))</x:f>
        <x:v>1</x:v>
      </x:c>
      <x:c r="Q169" t="n">
        <x:f>MIN(ReadMe!$C$8,MAX(0,INT(E169/ReadMe!$C$9)))</x:f>
        <x:v>1</x:v>
      </x:c>
      <x:c r="R169" t="n">
        <x:f>MIN(ReadMe!$C$8,MAX(0,INT(F169/ReadMe!$C$9)))</x:f>
        <x:v>1</x:v>
      </x:c>
      <x:c r="S169" t="n">
        <x:f>MIN(ReadMe!$C$8,MAX(0,INT(G169/ReadMe!$C$9)))</x:f>
        <x:v>1</x:v>
      </x:c>
      <x:c r="T169" t="n">
        <x:f>MIN(ReadMe!$C$8,MAX(0,INT(H169/ReadMe!$C$9)))</x:f>
        <x:v>1</x:v>
      </x:c>
    </x:row>
    <x:row r="170">
      <x:c r="A170" t="n">
        <x:v>164</x:v>
      </x:c>
      <x:c r="B170" s="97" t="n">
        <x:f>A170*ReadMe!$C$12</x:f>
        <x:v>41</x:v>
      </x:c>
      <x:c r="C170" s="97" t="n">
        <x:f>MIN(ReadMe!$C$10,C169+I170)</x:f>
        <x:v>381.7774569479297</x:v>
      </x:c>
      <x:c r="D170" s="97" t="n">
        <x:f>MIN(ReadMe!$C$10,D169+J170)</x:f>
        <x:v>372.4569729484278</x:v>
      </x:c>
      <x:c r="E170" s="97" t="n">
        <x:f>MIN(ReadMe!$C$10,E169+K170)</x:f>
        <x:v>364.06634987401105</x:v>
      </x:c>
      <x:c r="F170" s="97" t="n">
        <x:f>MIN(ReadMe!$C$10,F169+L170)</x:f>
        <x:v>356.50195410622416</x:v>
      </x:c>
      <x:c r="G170" s="97" t="n">
        <x:f>MIN(ReadMe!$C$10,G169+M170)</x:f>
        <x:v>328.17155094175905</x:v>
      </x:c>
      <x:c r="H170" s="97" t="n">
        <x:f>MIN(ReadMe!$C$10,H169+N170)</x:f>
        <x:v>342.24782402594064</x:v>
      </x:c>
      <x:c r="I170" s="97" t="n">
        <x:f>IF(OR($A170&lt;=Drivers!$H$6,C169&gt;=ReadMe!$C$10),0,MAX(ReadMe!$C$15,(Drivers!$E$6+Drivers!$F$6*SIN($A170*ReadMe!$C$14+Drivers!$G$6))*INDEX(TrackData!$G$6:$G$315,MOD(INT(C169),ReadMe!$C$9)+1)*IF(AND($A170&gt;=Drivers!$I$6,$A170&lt;Drivers!$I$6+Drivers!$J$6),Drivers!$K$6,1)*IF(AND($A170&gt;=Drivers!$L$6,$A170&lt;Drivers!$L$6+Drivers!$M$6),Drivers!$N$6,1)))</x:f>
        <x:v>2.859005258992214</x:v>
      </x:c>
      <x:c r="J170" s="97" t="n">
        <x:f>IF(OR($A170&lt;=Drivers!$H$7,D169&gt;=ReadMe!$C$10),0,MAX(ReadMe!$C$15,(Drivers!$E$7+Drivers!$F$7*SIN($A170*ReadMe!$C$14+Drivers!$G$7))*INDEX(TrackData!$G$6:$G$315,MOD(INT(D169),ReadMe!$C$9)+1)*IF(AND($A170&gt;=Drivers!$I$7,$A170&lt;Drivers!$I$7+Drivers!$J$7),Drivers!$K$7,1)*IF(AND($A170&gt;=Drivers!$L$7,$A170&lt;Drivers!$L$7+Drivers!$M$7),Drivers!$N$7,1)))</x:f>
        <x:v>1.8838006297437946</x:v>
      </x:c>
      <x:c r="K170" s="97" t="n">
        <x:f>IF(OR($A170&lt;=Drivers!$H$8,E169&gt;=ReadMe!$C$10),0,MAX(ReadMe!$C$15,(Drivers!$E$8+Drivers!$F$8*SIN($A170*ReadMe!$C$14+Drivers!$G$8))*INDEX(TrackData!$G$6:$G$315,MOD(INT(E169),ReadMe!$C$9)+1)*IF(AND($A170&gt;=Drivers!$I$8,$A170&lt;Drivers!$I$8+Drivers!$J$8),Drivers!$K$8,1)*IF(AND($A170&gt;=Drivers!$L$8,$A170&lt;Drivers!$L$8+Drivers!$M$8),Drivers!$N$8,1)))</x:f>
        <x:v>1.6027915431680684</x:v>
      </x:c>
      <x:c r="L170" s="97" t="n">
        <x:f>IF(OR($A170&lt;=Drivers!$H$9,F169&gt;=ReadMe!$C$10),0,MAX(ReadMe!$C$15,(Drivers!$E$9+Drivers!$F$9*SIN($A170*ReadMe!$C$14+Drivers!$G$9))*INDEX(TrackData!$G$6:$G$315,MOD(INT(F169),ReadMe!$C$9)+1)*IF(AND($A170&gt;=Drivers!$I$9,$A170&lt;Drivers!$I$9+Drivers!$J$9),Drivers!$K$9,1)*IF(AND($A170&gt;=Drivers!$L$9,$A170&lt;Drivers!$L$9+Drivers!$M$9),Drivers!$N$9,1)))</x:f>
        <x:v>1.6104911478815902</x:v>
      </x:c>
      <x:c r="M170" s="97" t="n">
        <x:f>IF(OR($A170&lt;=Drivers!$H$10,G169&gt;=ReadMe!$C$10),0,MAX(ReadMe!$C$15,(Drivers!$E$10+Drivers!$F$10*SIN($A170*ReadMe!$C$14+Drivers!$G$10))*INDEX(TrackData!$G$6:$G$315,MOD(INT(G169),ReadMe!$C$9)+1)*IF(AND($A170&gt;=Drivers!$I$10,$A170&lt;Drivers!$I$10+Drivers!$J$10),Drivers!$K$10,1)*IF(AND($A170&gt;=Drivers!$L$10,$A170&lt;Drivers!$L$10+Drivers!$M$10),Drivers!$N$10,1)))</x:f>
        <x:v>2.4101701193579697</x:v>
      </x:c>
      <x:c r="N170" s="97" t="n">
        <x:f>IF(OR($A170&lt;=Drivers!$H$11,H169&gt;=ReadMe!$C$10),0,MAX(ReadMe!$C$15,(Drivers!$E$11+Drivers!$F$11*SIN($A170*ReadMe!$C$14+Drivers!$G$11))*INDEX(TrackData!$G$6:$G$315,MOD(INT(H169),ReadMe!$C$9)+1)*IF(AND($A170&gt;=Drivers!$I$11,$A170&lt;Drivers!$I$11+Drivers!$J$11),Drivers!$K$11,1)*IF(AND($A170&gt;=Drivers!$L$11,$A170&lt;Drivers!$L$11+Drivers!$M$11),Drivers!$N$11,1)))</x:f>
        <x:v>1.824846080904047</x:v>
      </x:c>
      <x:c r="O170" t="n">
        <x:f>MIN(ReadMe!$C$8,MAX(0,INT(C170/ReadMe!$C$9)))</x:f>
        <x:v>1</x:v>
      </x:c>
      <x:c r="P170" t="n">
        <x:f>MIN(ReadMe!$C$8,MAX(0,INT(D170/ReadMe!$C$9)))</x:f>
        <x:v>1</x:v>
      </x:c>
      <x:c r="Q170" t="n">
        <x:f>MIN(ReadMe!$C$8,MAX(0,INT(E170/ReadMe!$C$9)))</x:f>
        <x:v>1</x:v>
      </x:c>
      <x:c r="R170" t="n">
        <x:f>MIN(ReadMe!$C$8,MAX(0,INT(F170/ReadMe!$C$9)))</x:f>
        <x:v>1</x:v>
      </x:c>
      <x:c r="S170" t="n">
        <x:f>MIN(ReadMe!$C$8,MAX(0,INT(G170/ReadMe!$C$9)))</x:f>
        <x:v>1</x:v>
      </x:c>
      <x:c r="T170" t="n">
        <x:f>MIN(ReadMe!$C$8,MAX(0,INT(H170/ReadMe!$C$9)))</x:f>
        <x:v>1</x:v>
      </x:c>
    </x:row>
    <x:row r="171">
      <x:c r="A171" t="n">
        <x:v>165</x:v>
      </x:c>
      <x:c r="B171" s="97" t="n">
        <x:f>A171*ReadMe!$C$12</x:f>
        <x:v>41.25</x:v>
      </x:c>
      <x:c r="C171" s="97" t="n">
        <x:f>MIN(ReadMe!$C$10,C170+I171)</x:f>
        <x:v>384.6453370553487</x:v>
      </x:c>
      <x:c r="D171" s="97" t="n">
        <x:f>MIN(ReadMe!$C$10,D170+J171)</x:f>
        <x:v>374.3299857261122</x:v>
      </x:c>
      <x:c r="E171" s="97" t="n">
        <x:f>MIN(ReadMe!$C$10,E170+K171)</x:f>
        <x:v>365.65135087928894</x:v>
      </x:c>
      <x:c r="F171" s="97" t="n">
        <x:f>MIN(ReadMe!$C$10,F170+L171)</x:f>
        <x:v>358.113467577748</x:v>
      </x:c>
      <x:c r="G171" s="97" t="n">
        <x:f>MIN(ReadMe!$C$10,G170+M171)</x:f>
        <x:v>330.60698354077823</x:v>
      </x:c>
      <x:c r="H171" s="97" t="n">
        <x:f>MIN(ReadMe!$C$10,H170+N171)</x:f>
        <x:v>344.08609785623645</x:v>
      </x:c>
      <x:c r="I171" s="97" t="n">
        <x:f>IF(OR($A171&lt;=Drivers!$H$6,C170&gt;=ReadMe!$C$10),0,MAX(ReadMe!$C$15,(Drivers!$E$6+Drivers!$F$6*SIN($A171*ReadMe!$C$14+Drivers!$G$6))*INDEX(TrackData!$G$6:$G$315,MOD(INT(C170),ReadMe!$C$9)+1)*IF(AND($A171&gt;=Drivers!$I$6,$A171&lt;Drivers!$I$6+Drivers!$J$6),Drivers!$K$6,1)*IF(AND($A171&gt;=Drivers!$L$6,$A171&lt;Drivers!$L$6+Drivers!$M$6),Drivers!$N$6,1)))</x:f>
        <x:v>2.8678801074190376</x:v>
      </x:c>
      <x:c r="J171" s="97" t="n">
        <x:f>IF(OR($A171&lt;=Drivers!$H$7,D170&gt;=ReadMe!$C$10),0,MAX(ReadMe!$C$15,(Drivers!$E$7+Drivers!$F$7*SIN($A171*ReadMe!$C$14+Drivers!$G$7))*INDEX(TrackData!$G$6:$G$315,MOD(INT(D170),ReadMe!$C$9)+1)*IF(AND($A171&gt;=Drivers!$I$7,$A171&lt;Drivers!$I$7+Drivers!$J$7),Drivers!$K$7,1)*IF(AND($A171&gt;=Drivers!$L$7,$A171&lt;Drivers!$L$7+Drivers!$M$7),Drivers!$N$7,1)))</x:f>
        <x:v>1.873012777684414</x:v>
      </x:c>
      <x:c r="K171" s="97" t="n">
        <x:f>IF(OR($A171&lt;=Drivers!$H$8,E170&gt;=ReadMe!$C$10),0,MAX(ReadMe!$C$15,(Drivers!$E$8+Drivers!$F$8*SIN($A171*ReadMe!$C$14+Drivers!$G$8))*INDEX(TrackData!$G$6:$G$315,MOD(INT(E170),ReadMe!$C$9)+1)*IF(AND($A171&gt;=Drivers!$I$8,$A171&lt;Drivers!$I$8+Drivers!$J$8),Drivers!$K$8,1)*IF(AND($A171&gt;=Drivers!$L$8,$A171&lt;Drivers!$L$8+Drivers!$M$8),Drivers!$N$8,1)))</x:f>
        <x:v>1.5850010052778627</x:v>
      </x:c>
      <x:c r="L171" s="97" t="n">
        <x:f>IF(OR($A171&lt;=Drivers!$H$9,F170&gt;=ReadMe!$C$10),0,MAX(ReadMe!$C$15,(Drivers!$E$9+Drivers!$F$9*SIN($A171*ReadMe!$C$14+Drivers!$G$9))*INDEX(TrackData!$G$6:$G$315,MOD(INT(F170),ReadMe!$C$9)+1)*IF(AND($A171&gt;=Drivers!$I$9,$A171&lt;Drivers!$I$9+Drivers!$J$9),Drivers!$K$9,1)*IF(AND($A171&gt;=Drivers!$L$9,$A171&lt;Drivers!$L$9+Drivers!$M$9),Drivers!$N$9,1)))</x:f>
        <x:v>1.6115134715238546</x:v>
      </x:c>
      <x:c r="M171" s="97" t="n">
        <x:f>IF(OR($A171&lt;=Drivers!$H$10,G170&gt;=ReadMe!$C$10),0,MAX(ReadMe!$C$15,(Drivers!$E$10+Drivers!$F$10*SIN($A171*ReadMe!$C$14+Drivers!$G$10))*INDEX(TrackData!$G$6:$G$315,MOD(INT(G170),ReadMe!$C$9)+1)*IF(AND($A171&gt;=Drivers!$I$10,$A171&lt;Drivers!$I$10+Drivers!$J$10),Drivers!$K$10,1)*IF(AND($A171&gt;=Drivers!$L$10,$A171&lt;Drivers!$L$10+Drivers!$M$10),Drivers!$N$10,1)))</x:f>
        <x:v>2.435432599019177</x:v>
      </x:c>
      <x:c r="N171" s="97" t="n">
        <x:f>IF(OR($A171&lt;=Drivers!$H$11,H170&gt;=ReadMe!$C$10),0,MAX(ReadMe!$C$15,(Drivers!$E$11+Drivers!$F$11*SIN($A171*ReadMe!$C$14+Drivers!$G$11))*INDEX(TrackData!$G$6:$G$315,MOD(INT(H170),ReadMe!$C$9)+1)*IF(AND($A171&gt;=Drivers!$I$11,$A171&lt;Drivers!$I$11+Drivers!$J$11),Drivers!$K$11,1)*IF(AND($A171&gt;=Drivers!$L$11,$A171&lt;Drivers!$L$11+Drivers!$M$11),Drivers!$N$11,1)))</x:f>
        <x:v>1.838273830295812</x:v>
      </x:c>
      <x:c r="O171" t="n">
        <x:f>MIN(ReadMe!$C$8,MAX(0,INT(C171/ReadMe!$C$9)))</x:f>
        <x:v>1</x:v>
      </x:c>
      <x:c r="P171" t="n">
        <x:f>MIN(ReadMe!$C$8,MAX(0,INT(D171/ReadMe!$C$9)))</x:f>
        <x:v>1</x:v>
      </x:c>
      <x:c r="Q171" t="n">
        <x:f>MIN(ReadMe!$C$8,MAX(0,INT(E171/ReadMe!$C$9)))</x:f>
        <x:v>1</x:v>
      </x:c>
      <x:c r="R171" t="n">
        <x:f>MIN(ReadMe!$C$8,MAX(0,INT(F171/ReadMe!$C$9)))</x:f>
        <x:v>1</x:v>
      </x:c>
      <x:c r="S171" t="n">
        <x:f>MIN(ReadMe!$C$8,MAX(0,INT(G171/ReadMe!$C$9)))</x:f>
        <x:v>1</x:v>
      </x:c>
      <x:c r="T171" t="n">
        <x:f>MIN(ReadMe!$C$8,MAX(0,INT(H171/ReadMe!$C$9)))</x:f>
        <x:v>1</x:v>
      </x:c>
    </x:row>
    <x:row r="172">
      <x:c r="A172" t="n">
        <x:v>166</x:v>
      </x:c>
      <x:c r="B172" s="97" t="n">
        <x:f>A172*ReadMe!$C$12</x:f>
        <x:v>41.5</x:v>
      </x:c>
      <x:c r="C172" s="97" t="n">
        <x:f>MIN(ReadMe!$C$10,C171+I172)</x:f>
        <x:v>387.5206607470825</x:v>
      </x:c>
      <x:c r="D172" s="97" t="n">
        <x:f>MIN(ReadMe!$C$10,D171+J172)</x:f>
        <x:v>377.15003840494313</x:v>
      </x:c>
      <x:c r="E172" s="97" t="n">
        <x:f>MIN(ReadMe!$C$10,E171+K172)</x:f>
        <x:v>367.21932695687576</x:v>
      </x:c>
      <x:c r="F172" s="97" t="n">
        <x:f>MIN(ReadMe!$C$10,F171+L172)</x:f>
        <x:v>360.2112309876477</x:v>
      </x:c>
      <x:c r="G172" s="97" t="n">
        <x:f>MIN(ReadMe!$C$10,G171+M172)</x:f>
        <x:v>333.06846742128994</x:v>
      </x:c>
      <x:c r="H172" s="97" t="n">
        <x:f>MIN(ReadMe!$C$10,H171+N172)</x:f>
        <x:v>345.9371393401876</x:v>
      </x:c>
      <x:c r="I172" s="97" t="n">
        <x:f>IF(OR($A172&lt;=Drivers!$H$6,C171&gt;=ReadMe!$C$10),0,MAX(ReadMe!$C$15,(Drivers!$E$6+Drivers!$F$6*SIN($A172*ReadMe!$C$14+Drivers!$G$6))*INDEX(TrackData!$G$6:$G$315,MOD(INT(C171),ReadMe!$C$9)+1)*IF(AND($A172&gt;=Drivers!$I$6,$A172&lt;Drivers!$I$6+Drivers!$J$6),Drivers!$K$6,1)*IF(AND($A172&gt;=Drivers!$L$6,$A172&lt;Drivers!$L$6+Drivers!$M$6),Drivers!$N$6,1)))</x:f>
        <x:v>2.875323691733823</x:v>
      </x:c>
      <x:c r="J172" s="97" t="n">
        <x:f>IF(OR($A172&lt;=Drivers!$H$7,D171&gt;=ReadMe!$C$10),0,MAX(ReadMe!$C$15,(Drivers!$E$7+Drivers!$F$7*SIN($A172*ReadMe!$C$14+Drivers!$G$7))*INDEX(TrackData!$G$6:$G$315,MOD(INT(D171),ReadMe!$C$9)+1)*IF(AND($A172&gt;=Drivers!$I$7,$A172&lt;Drivers!$I$7+Drivers!$J$7),Drivers!$K$7,1)*IF(AND($A172&gt;=Drivers!$L$7,$A172&lt;Drivers!$L$7+Drivers!$M$7),Drivers!$N$7,1)))</x:f>
        <x:v>2.8200526788308933</x:v>
      </x:c>
      <x:c r="K172" s="97" t="n">
        <x:f>IF(OR($A172&lt;=Drivers!$H$8,E171&gt;=ReadMe!$C$10),0,MAX(ReadMe!$C$15,(Drivers!$E$8+Drivers!$F$8*SIN($A172*ReadMe!$C$14+Drivers!$G$8))*INDEX(TrackData!$G$6:$G$315,MOD(INT(E171),ReadMe!$C$9)+1)*IF(AND($A172&gt;=Drivers!$I$8,$A172&lt;Drivers!$I$8+Drivers!$J$8),Drivers!$K$8,1)*IF(AND($A172&gt;=Drivers!$L$8,$A172&lt;Drivers!$L$8+Drivers!$M$8),Drivers!$N$8,1)))</x:f>
        <x:v>1.567976077586807</x:v>
      </x:c>
      <x:c r="L172" s="97" t="n">
        <x:f>IF(OR($A172&lt;=Drivers!$H$9,F171&gt;=ReadMe!$C$10),0,MAX(ReadMe!$C$15,(Drivers!$E$9+Drivers!$F$9*SIN($A172*ReadMe!$C$14+Drivers!$G$9))*INDEX(TrackData!$G$6:$G$315,MOD(INT(F171),ReadMe!$C$9)+1)*IF(AND($A172&gt;=Drivers!$I$9,$A172&lt;Drivers!$I$9+Drivers!$J$9),Drivers!$K$9,1)*IF(AND($A172&gt;=Drivers!$L$9,$A172&lt;Drivers!$L$9+Drivers!$M$9),Drivers!$N$9,1)))</x:f>
        <x:v>2.0977634098997155</x:v>
      </x:c>
      <x:c r="M172" s="97" t="n">
        <x:f>IF(OR($A172&lt;=Drivers!$H$10,G171&gt;=ReadMe!$C$10),0,MAX(ReadMe!$C$15,(Drivers!$E$10+Drivers!$F$10*SIN($A172*ReadMe!$C$14+Drivers!$G$10))*INDEX(TrackData!$G$6:$G$315,MOD(INT(G171),ReadMe!$C$9)+1)*IF(AND($A172&gt;=Drivers!$I$10,$A172&lt;Drivers!$I$10+Drivers!$J$10),Drivers!$K$10,1)*IF(AND($A172&gt;=Drivers!$L$10,$A172&lt;Drivers!$L$10+Drivers!$M$10),Drivers!$N$10,1)))</x:f>
        <x:v>2.4614838805117327</x:v>
      </x:c>
      <x:c r="N172" s="97" t="n">
        <x:f>IF(OR($A172&lt;=Drivers!$H$11,H171&gt;=ReadMe!$C$10),0,MAX(ReadMe!$C$15,(Drivers!$E$11+Drivers!$F$11*SIN($A172*ReadMe!$C$14+Drivers!$G$11))*INDEX(TrackData!$G$6:$G$315,MOD(INT(H171),ReadMe!$C$9)+1)*IF(AND($A172&gt;=Drivers!$I$11,$A172&lt;Drivers!$I$11+Drivers!$J$11),Drivers!$K$11,1)*IF(AND($A172&gt;=Drivers!$L$11,$A172&lt;Drivers!$L$11+Drivers!$M$11),Drivers!$N$11,1)))</x:f>
        <x:v>1.8510414839511955</x:v>
      </x:c>
      <x:c r="O172" t="n">
        <x:f>MIN(ReadMe!$C$8,MAX(0,INT(C172/ReadMe!$C$9)))</x:f>
        <x:v>1</x:v>
      </x:c>
      <x:c r="P172" t="n">
        <x:f>MIN(ReadMe!$C$8,MAX(0,INT(D172/ReadMe!$C$9)))</x:f>
        <x:v>1</x:v>
      </x:c>
      <x:c r="Q172" t="n">
        <x:f>MIN(ReadMe!$C$8,MAX(0,INT(E172/ReadMe!$C$9)))</x:f>
        <x:v>1</x:v>
      </x:c>
      <x:c r="R172" t="n">
        <x:f>MIN(ReadMe!$C$8,MAX(0,INT(F172/ReadMe!$C$9)))</x:f>
        <x:v>1</x:v>
      </x:c>
      <x:c r="S172" t="n">
        <x:f>MIN(ReadMe!$C$8,MAX(0,INT(G172/ReadMe!$C$9)))</x:f>
        <x:v>1</x:v>
      </x:c>
      <x:c r="T172" t="n">
        <x:f>MIN(ReadMe!$C$8,MAX(0,INT(H172/ReadMe!$C$9)))</x:f>
        <x:v>1</x:v>
      </x:c>
    </x:row>
    <x:row r="173">
      <x:c r="A173" t="n">
        <x:v>167</x:v>
      </x:c>
      <x:c r="B173" s="97" t="n">
        <x:f>A173*ReadMe!$C$12</x:f>
        <x:v>41.75</x:v>
      </x:c>
      <x:c r="C173" s="97" t="n">
        <x:f>MIN(ReadMe!$C$10,C172+I173)</x:f>
        <x:v>389.42230869034296</x:v>
      </x:c>
      <x:c r="D173" s="97" t="n">
        <x:f>MIN(ReadMe!$C$10,D172+J173)</x:f>
        <x:v>379.9508682426925</x:v>
      </x:c>
      <x:c r="E173" s="97" t="n">
        <x:f>MIN(ReadMe!$C$10,E172+K173)</x:f>
        <x:v>368.7711609343818</x:v>
      </x:c>
      <x:c r="F173" s="97" t="n">
        <x:f>MIN(ReadMe!$C$10,F172+L173)</x:f>
        <x:v>363.3960899772282</x:v>
      </x:c>
      <x:c r="G173" s="97" t="n">
        <x:f>MIN(ReadMe!$C$10,G172+M173)</x:f>
        <x:v>335.55661202085287</x:v>
      </x:c>
      <x:c r="H173" s="97" t="n">
        <x:f>MIN(ReadMe!$C$10,H172+N173)</x:f>
        <x:v>348.759959243198</x:v>
      </x:c>
      <x:c r="I173" s="97" t="n">
        <x:f>IF(OR($A173&lt;=Drivers!$H$6,C172&gt;=ReadMe!$C$10),0,MAX(ReadMe!$C$15,(Drivers!$E$6+Drivers!$F$6*SIN($A173*ReadMe!$C$14+Drivers!$G$6))*INDEX(TrackData!$G$6:$G$315,MOD(INT(C172),ReadMe!$C$9)+1)*IF(AND($A173&gt;=Drivers!$I$6,$A173&lt;Drivers!$I$6+Drivers!$J$6),Drivers!$K$6,1)*IF(AND($A173&gt;=Drivers!$L$6,$A173&lt;Drivers!$L$6+Drivers!$M$6),Drivers!$N$6,1)))</x:f>
        <x:v>1.9016479432604294</x:v>
      </x:c>
      <x:c r="J173" s="97" t="n">
        <x:f>IF(OR($A173&lt;=Drivers!$H$7,D172&gt;=ReadMe!$C$10),0,MAX(ReadMe!$C$15,(Drivers!$E$7+Drivers!$F$7*SIN($A173*ReadMe!$C$14+Drivers!$G$7))*INDEX(TrackData!$G$6:$G$315,MOD(INT(D172),ReadMe!$C$9)+1)*IF(AND($A173&gt;=Drivers!$I$7,$A173&lt;Drivers!$I$7+Drivers!$J$7),Drivers!$K$7,1)*IF(AND($A173&gt;=Drivers!$L$7,$A173&lt;Drivers!$L$7+Drivers!$M$7),Drivers!$N$7,1)))</x:f>
        <x:v>2.8008298377493275</x:v>
      </x:c>
      <x:c r="K173" s="97" t="n">
        <x:f>IF(OR($A173&lt;=Drivers!$H$8,E172&gt;=ReadMe!$C$10),0,MAX(ReadMe!$C$15,(Drivers!$E$8+Drivers!$F$8*SIN($A173*ReadMe!$C$14+Drivers!$G$8))*INDEX(TrackData!$G$6:$G$315,MOD(INT(E172),ReadMe!$C$9)+1)*IF(AND($A173&gt;=Drivers!$I$8,$A173&lt;Drivers!$I$8+Drivers!$J$8),Drivers!$K$8,1)*IF(AND($A173&gt;=Drivers!$L$8,$A173&lt;Drivers!$L$8+Drivers!$M$8),Drivers!$N$8,1)))</x:f>
        <x:v>1.5518339775060173</x:v>
      </x:c>
      <x:c r="L173" s="97" t="n">
        <x:f>IF(OR($A173&lt;=Drivers!$H$9,F172&gt;=ReadMe!$C$10),0,MAX(ReadMe!$C$15,(Drivers!$E$9+Drivers!$F$9*SIN($A173*ReadMe!$C$14+Drivers!$G$9))*INDEX(TrackData!$G$6:$G$315,MOD(INT(F172),ReadMe!$C$9)+1)*IF(AND($A173&gt;=Drivers!$I$9,$A173&lt;Drivers!$I$9+Drivers!$J$9),Drivers!$K$9,1)*IF(AND($A173&gt;=Drivers!$L$9,$A173&lt;Drivers!$L$9+Drivers!$M$9),Drivers!$N$9,1)))</x:f>
        <x:v>3.184858989580531</x:v>
      </x:c>
      <x:c r="M173" s="97" t="n">
        <x:f>IF(OR($A173&lt;=Drivers!$H$10,G172&gt;=ReadMe!$C$10),0,MAX(ReadMe!$C$15,(Drivers!$E$10+Drivers!$F$10*SIN($A173*ReadMe!$C$14+Drivers!$G$10))*INDEX(TrackData!$G$6:$G$315,MOD(INT(G172),ReadMe!$C$9)+1)*IF(AND($A173&gt;=Drivers!$I$10,$A173&lt;Drivers!$I$10+Drivers!$J$10),Drivers!$K$10,1)*IF(AND($A173&gt;=Drivers!$L$10,$A173&lt;Drivers!$L$10+Drivers!$M$10),Drivers!$N$10,1)))</x:f>
        <x:v>2.488144599562954</x:v>
      </x:c>
      <x:c r="N173" s="97" t="n">
        <x:f>IF(OR($A173&lt;=Drivers!$H$11,H172&gt;=ReadMe!$C$10),0,MAX(ReadMe!$C$15,(Drivers!$E$11+Drivers!$F$11*SIN($A173*ReadMe!$C$14+Drivers!$G$11))*INDEX(TrackData!$G$6:$G$315,MOD(INT(H172),ReadMe!$C$9)+1)*IF(AND($A173&gt;=Drivers!$I$11,$A173&lt;Drivers!$I$11+Drivers!$J$11),Drivers!$K$11,1)*IF(AND($A173&gt;=Drivers!$L$11,$A173&lt;Drivers!$L$11+Drivers!$M$11),Drivers!$N$11,1)))</x:f>
        <x:v>2.822819903010385</x:v>
      </x:c>
      <x:c r="O173" t="n">
        <x:f>MIN(ReadMe!$C$8,MAX(0,INT(C173/ReadMe!$C$9)))</x:f>
        <x:v>1</x:v>
      </x:c>
      <x:c r="P173" t="n">
        <x:f>MIN(ReadMe!$C$8,MAX(0,INT(D173/ReadMe!$C$9)))</x:f>
        <x:v>1</x:v>
      </x:c>
      <x:c r="Q173" t="n">
        <x:f>MIN(ReadMe!$C$8,MAX(0,INT(E173/ReadMe!$C$9)))</x:f>
        <x:v>1</x:v>
      </x:c>
      <x:c r="R173" t="n">
        <x:f>MIN(ReadMe!$C$8,MAX(0,INT(F173/ReadMe!$C$9)))</x:f>
        <x:v>1</x:v>
      </x:c>
      <x:c r="S173" t="n">
        <x:f>MIN(ReadMe!$C$8,MAX(0,INT(G173/ReadMe!$C$9)))</x:f>
        <x:v>1</x:v>
      </x:c>
      <x:c r="T173" t="n">
        <x:f>MIN(ReadMe!$C$8,MAX(0,INT(H173/ReadMe!$C$9)))</x:f>
        <x:v>1</x:v>
      </x:c>
    </x:row>
    <x:row r="174">
      <x:c r="A174" t="n">
        <x:v>168</x:v>
      </x:c>
      <x:c r="B174" s="97" t="n">
        <x:f>A174*ReadMe!$C$12</x:f>
        <x:v>42</x:v>
      </x:c>
      <x:c r="C174" s="97" t="n">
        <x:f>MIN(ReadMe!$C$10,C173+I174)</x:f>
        <x:v>391.32688539350494</x:v>
      </x:c>
      <x:c r="D174" s="97" t="n">
        <x:f>MIN(ReadMe!$C$10,D173+J174)</x:f>
        <x:v>382.7312302176005</x:v>
      </x:c>
      <x:c r="E174" s="97" t="n">
        <x:f>MIN(ReadMe!$C$10,E173+K174)</x:f>
        <x:v>370.30784677851966</x:v>
      </x:c>
      <x:c r="F174" s="97" t="n">
        <x:f>MIN(ReadMe!$C$10,F173+L174)</x:f>
        <x:v>365.50375884302673</x:v>
      </x:c>
      <x:c r="G174" s="97" t="n">
        <x:f>MIN(ReadMe!$C$10,G173+M174)</x:f>
        <x:v>337.21666461014325</x:v>
      </x:c>
      <x:c r="H174" s="97" t="n">
        <x:f>MIN(ReadMe!$C$10,H173+N174)</x:f>
        <x:v>350.63420927374307</x:v>
      </x:c>
      <x:c r="I174" s="97" t="n">
        <x:f>IF(OR($A174&lt;=Drivers!$H$6,C173&gt;=ReadMe!$C$10),0,MAX(ReadMe!$C$15,(Drivers!$E$6+Drivers!$F$6*SIN($A174*ReadMe!$C$14+Drivers!$G$6))*INDEX(TrackData!$G$6:$G$315,MOD(INT(C173),ReadMe!$C$9)+1)*IF(AND($A174&gt;=Drivers!$I$6,$A174&lt;Drivers!$I$6+Drivers!$J$6),Drivers!$K$6,1)*IF(AND($A174&gt;=Drivers!$L$6,$A174&lt;Drivers!$L$6+Drivers!$M$6),Drivers!$N$6,1)))</x:f>
        <x:v>1.9045767031619756</x:v>
      </x:c>
      <x:c r="J174" s="97" t="n">
        <x:f>IF(OR($A174&lt;=Drivers!$H$7,D173&gt;=ReadMe!$C$10),0,MAX(ReadMe!$C$15,(Drivers!$E$7+Drivers!$F$7*SIN($A174*ReadMe!$C$14+Drivers!$G$7))*INDEX(TrackData!$G$6:$G$315,MOD(INT(D173),ReadMe!$C$9)+1)*IF(AND($A174&gt;=Drivers!$I$7,$A174&lt;Drivers!$I$7+Drivers!$J$7),Drivers!$K$7,1)*IF(AND($A174&gt;=Drivers!$L$7,$A174&lt;Drivers!$L$7+Drivers!$M$7),Drivers!$N$7,1)))</x:f>
        <x:v>2.78036197490801</x:v>
      </x:c>
      <x:c r="K174" s="97" t="n">
        <x:f>IF(OR($A174&lt;=Drivers!$H$8,E173&gt;=ReadMe!$C$10),0,MAX(ReadMe!$C$15,(Drivers!$E$8+Drivers!$F$8*SIN($A174*ReadMe!$C$14+Drivers!$G$8))*INDEX(TrackData!$G$6:$G$315,MOD(INT(E173),ReadMe!$C$9)+1)*IF(AND($A174&gt;=Drivers!$I$8,$A174&lt;Drivers!$I$8+Drivers!$J$8),Drivers!$K$8,1)*IF(AND($A174&gt;=Drivers!$L$8,$A174&lt;Drivers!$L$8+Drivers!$M$8),Drivers!$N$8,1)))</x:f>
        <x:v>1.5366858441378612</x:v>
      </x:c>
      <x:c r="L174" s="97" t="n">
        <x:f>IF(OR($A174&lt;=Drivers!$H$9,F173&gt;=ReadMe!$C$10),0,MAX(ReadMe!$C$15,(Drivers!$E$9+Drivers!$F$9*SIN($A174*ReadMe!$C$14+Drivers!$G$9))*INDEX(TrackData!$G$6:$G$315,MOD(INT(F173),ReadMe!$C$9)+1)*IF(AND($A174&gt;=Drivers!$I$9,$A174&lt;Drivers!$I$9+Drivers!$J$9),Drivers!$K$9,1)*IF(AND($A174&gt;=Drivers!$L$9,$A174&lt;Drivers!$L$9+Drivers!$M$9),Drivers!$N$9,1)))</x:f>
        <x:v>2.1076688657985168</x:v>
      </x:c>
      <x:c r="M174" s="97" t="n">
        <x:f>IF(OR($A174&lt;=Drivers!$H$10,G173&gt;=ReadMe!$C$10),0,MAX(ReadMe!$C$15,(Drivers!$E$10+Drivers!$F$10*SIN($A174*ReadMe!$C$14+Drivers!$G$10))*INDEX(TrackData!$G$6:$G$315,MOD(INT(G173),ReadMe!$C$9)+1)*IF(AND($A174&gt;=Drivers!$I$10,$A174&lt;Drivers!$I$10+Drivers!$J$10),Drivers!$K$10,1)*IF(AND($A174&gt;=Drivers!$L$10,$A174&lt;Drivers!$L$10+Drivers!$M$10),Drivers!$N$10,1)))</x:f>
        <x:v>1.6600525892903693</x:v>
      </x:c>
      <x:c r="N174" s="97" t="n">
        <x:f>IF(OR($A174&lt;=Drivers!$H$11,H173&gt;=ReadMe!$C$10),0,MAX(ReadMe!$C$15,(Drivers!$E$11+Drivers!$F$11*SIN($A174*ReadMe!$C$14+Drivers!$G$11))*INDEX(TrackData!$G$6:$G$315,MOD(INT(H173),ReadMe!$C$9)+1)*IF(AND($A174&gt;=Drivers!$I$11,$A174&lt;Drivers!$I$11+Drivers!$J$11),Drivers!$K$11,1)*IF(AND($A174&gt;=Drivers!$L$11,$A174&lt;Drivers!$L$11+Drivers!$M$11),Drivers!$N$11,1)))</x:f>
        <x:v>1.8742500305450434</x:v>
      </x:c>
      <x:c r="O174" t="n">
        <x:f>MIN(ReadMe!$C$8,MAX(0,INT(C174/ReadMe!$C$9)))</x:f>
        <x:v>1</x:v>
      </x:c>
      <x:c r="P174" t="n">
        <x:f>MIN(ReadMe!$C$8,MAX(0,INT(D174/ReadMe!$C$9)))</x:f>
        <x:v>1</x:v>
      </x:c>
      <x:c r="Q174" t="n">
        <x:f>MIN(ReadMe!$C$8,MAX(0,INT(E174/ReadMe!$C$9)))</x:f>
        <x:v>1</x:v>
      </x:c>
      <x:c r="R174" t="n">
        <x:f>MIN(ReadMe!$C$8,MAX(0,INT(F174/ReadMe!$C$9)))</x:f>
        <x:v>1</x:v>
      </x:c>
      <x:c r="S174" t="n">
        <x:f>MIN(ReadMe!$C$8,MAX(0,INT(G174/ReadMe!$C$9)))</x:f>
        <x:v>1</x:v>
      </x:c>
      <x:c r="T174" t="n">
        <x:f>MIN(ReadMe!$C$8,MAX(0,INT(H174/ReadMe!$C$9)))</x:f>
        <x:v>1</x:v>
      </x:c>
    </x:row>
    <x:row r="175">
      <x:c r="A175" t="n">
        <x:v>169</x:v>
      </x:c>
      <x:c r="B175" s="97" t="n">
        <x:f>A175*ReadMe!$C$12</x:f>
        <x:v>42.25</x:v>
      </x:c>
      <x:c r="C175" s="97" t="n">
        <x:f>MIN(ReadMe!$C$10,C174+I175)</x:f>
        <x:v>393.2333651451071</x:v>
      </x:c>
      <x:c r="D175" s="97" t="n">
        <x:f>MIN(ReadMe!$C$10,D174+J175)</x:f>
        <x:v>385.49002023008563</x:v>
      </x:c>
      <x:c r="E175" s="97" t="n">
        <x:f>MIN(ReadMe!$C$10,E174+K175)</x:f>
        <x:v>371.8304827515978</x:v>
      </x:c>
      <x:c r="F175" s="97" t="n">
        <x:f>MIN(ReadMe!$C$10,F174+L175)</x:f>
        <x:v>367.6184690682854</x:v>
      </x:c>
      <x:c r="G175" s="97" t="n">
        <x:f>MIN(ReadMe!$C$10,G174+M175)</x:f>
        <x:v>338.8947523469919</x:v>
      </x:c>
      <x:c r="H175" s="97" t="n">
        <x:f>MIN(ReadMe!$C$10,H174+N175)</x:f>
        <x:v>352.5187404053146</x:v>
      </x:c>
      <x:c r="I175" s="97" t="n">
        <x:f>IF(OR($A175&lt;=Drivers!$H$6,C174&gt;=ReadMe!$C$10),0,MAX(ReadMe!$C$15,(Drivers!$E$6+Drivers!$F$6*SIN($A175*ReadMe!$C$14+Drivers!$G$6))*INDEX(TrackData!$G$6:$G$315,MOD(INT(C174),ReadMe!$C$9)+1)*IF(AND($A175&gt;=Drivers!$I$6,$A175&lt;Drivers!$I$6+Drivers!$J$6),Drivers!$K$6,1)*IF(AND($A175&gt;=Drivers!$L$6,$A175&lt;Drivers!$L$6+Drivers!$M$6),Drivers!$N$6,1)))</x:f>
        <x:v>1.9064797516021765</x:v>
      </x:c>
      <x:c r="J175" s="97" t="n">
        <x:f>IF(OR($A175&lt;=Drivers!$H$7,D174&gt;=ReadMe!$C$10),0,MAX(ReadMe!$C$15,(Drivers!$E$7+Drivers!$F$7*SIN($A175*ReadMe!$C$14+Drivers!$G$7))*INDEX(TrackData!$G$6:$G$315,MOD(INT(D174),ReadMe!$C$9)+1)*IF(AND($A175&gt;=Drivers!$I$7,$A175&lt;Drivers!$I$7+Drivers!$J$7),Drivers!$K$7,1)*IF(AND($A175&gt;=Drivers!$L$7,$A175&lt;Drivers!$L$7+Drivers!$M$7),Drivers!$N$7,1)))</x:f>
        <x:v>2.7587900124851075</x:v>
      </x:c>
      <x:c r="K175" s="97" t="n">
        <x:f>IF(OR($A175&lt;=Drivers!$H$8,E174&gt;=ReadMe!$C$10),0,MAX(ReadMe!$C$15,(Drivers!$E$8+Drivers!$F$8*SIN($A175*ReadMe!$C$14+Drivers!$G$8))*INDEX(TrackData!$G$6:$G$315,MOD(INT(E174),ReadMe!$C$9)+1)*IF(AND($A175&gt;=Drivers!$I$8,$A175&lt;Drivers!$I$8+Drivers!$J$8),Drivers!$K$8,1)*IF(AND($A175&gt;=Drivers!$L$8,$A175&lt;Drivers!$L$8+Drivers!$M$8),Drivers!$N$8,1)))</x:f>
        <x:v>1.5226359730781203</x:v>
      </x:c>
      <x:c r="L175" s="97" t="n">
        <x:f>IF(OR($A175&lt;=Drivers!$H$9,F174&gt;=ReadMe!$C$10),0,MAX(ReadMe!$C$15,(Drivers!$E$9+Drivers!$F$9*SIN($A175*ReadMe!$C$14+Drivers!$G$9))*INDEX(TrackData!$G$6:$G$315,MOD(INT(F174),ReadMe!$C$9)+1)*IF(AND($A175&gt;=Drivers!$I$9,$A175&lt;Drivers!$I$9+Drivers!$J$9),Drivers!$K$9,1)*IF(AND($A175&gt;=Drivers!$L$9,$A175&lt;Drivers!$L$9+Drivers!$M$9),Drivers!$N$9,1)))</x:f>
        <x:v>2.1147102252586234</x:v>
      </x:c>
      <x:c r="M175" s="97" t="n">
        <x:f>IF(OR($A175&lt;=Drivers!$H$10,G174&gt;=ReadMe!$C$10),0,MAX(ReadMe!$C$15,(Drivers!$E$10+Drivers!$F$10*SIN($A175*ReadMe!$C$14+Drivers!$G$10))*INDEX(TrackData!$G$6:$G$315,MOD(INT(G174),ReadMe!$C$9)+1)*IF(AND($A175&gt;=Drivers!$I$10,$A175&lt;Drivers!$I$10+Drivers!$J$10),Drivers!$K$10,1)*IF(AND($A175&gt;=Drivers!$L$10,$A175&lt;Drivers!$L$10+Drivers!$M$10),Drivers!$N$10,1)))</x:f>
        <x:v>1.6780877368486073</x:v>
      </x:c>
      <x:c r="N175" s="97" t="n">
        <x:f>IF(OR($A175&lt;=Drivers!$H$11,H174&gt;=ReadMe!$C$10),0,MAX(ReadMe!$C$15,(Drivers!$E$11+Drivers!$F$11*SIN($A175*ReadMe!$C$14+Drivers!$G$11))*INDEX(TrackData!$G$6:$G$315,MOD(INT(H174),ReadMe!$C$9)+1)*IF(AND($A175&gt;=Drivers!$I$11,$A175&lt;Drivers!$I$11+Drivers!$J$11),Drivers!$K$11,1)*IF(AND($A175&gt;=Drivers!$L$11,$A175&lt;Drivers!$L$11+Drivers!$M$11),Drivers!$N$11,1)))</x:f>
        <x:v>1.8845311315715028</x:v>
      </x:c>
      <x:c r="O175" t="n">
        <x:f>MIN(ReadMe!$C$8,MAX(0,INT(C175/ReadMe!$C$9)))</x:f>
        <x:v>1</x:v>
      </x:c>
      <x:c r="P175" t="n">
        <x:f>MIN(ReadMe!$C$8,MAX(0,INT(D175/ReadMe!$C$9)))</x:f>
        <x:v>1</x:v>
      </x:c>
      <x:c r="Q175" t="n">
        <x:f>MIN(ReadMe!$C$8,MAX(0,INT(E175/ReadMe!$C$9)))</x:f>
        <x:v>1</x:v>
      </x:c>
      <x:c r="R175" t="n">
        <x:f>MIN(ReadMe!$C$8,MAX(0,INT(F175/ReadMe!$C$9)))</x:f>
        <x:v>1</x:v>
      </x:c>
      <x:c r="S175" t="n">
        <x:f>MIN(ReadMe!$C$8,MAX(0,INT(G175/ReadMe!$C$9)))</x:f>
        <x:v>1</x:v>
      </x:c>
      <x:c r="T175" t="n">
        <x:f>MIN(ReadMe!$C$8,MAX(0,INT(H175/ReadMe!$C$9)))</x:f>
        <x:v>1</x:v>
      </x:c>
    </x:row>
    <x:row r="176">
      <x:c r="A176" t="n">
        <x:v>170</x:v>
      </x:c>
      <x:c r="B176" s="97" t="n">
        <x:f>A176*ReadMe!$C$12</x:f>
        <x:v>42.5</x:v>
      </x:c>
      <x:c r="C176" s="97" t="n">
        <x:f>MIN(ReadMe!$C$10,C175+I176)</x:f>
        <x:v>395.140709131112</x:v>
      </x:c>
      <x:c r="D176" s="97" t="n">
        <x:f>MIN(ReadMe!$C$10,D175+J176)</x:f>
        <x:v>387.29595346321287</x:v>
      </x:c>
      <x:c r="E176" s="97" t="n">
        <x:f>MIN(ReadMe!$C$10,E175+K176)</x:f>
        <x:v>373.3402638499338</x:v>
      </x:c>
      <x:c r="F176" s="97" t="n">
        <x:f>MIN(ReadMe!$C$10,F175+L176)</x:f>
        <x:v>369.74155159970474</x:v>
      </x:c>
      <x:c r="G176" s="97" t="n">
        <x:f>MIN(ReadMe!$C$10,G175+M176)</x:f>
        <x:v>340.5909090525567</x:v>
      </x:c>
      <x:c r="H176" s="97" t="n">
        <x:f>MIN(ReadMe!$C$10,H175+N176)</x:f>
        <x:v>354.41257405852684</x:v>
      </x:c>
      <x:c r="I176" s="97" t="n">
        <x:f>IF(OR($A176&lt;=Drivers!$H$6,C175&gt;=ReadMe!$C$10),0,MAX(ReadMe!$C$15,(Drivers!$E$6+Drivers!$F$6*SIN($A176*ReadMe!$C$14+Drivers!$G$6))*INDEX(TrackData!$G$6:$G$315,MOD(INT(C175),ReadMe!$C$9)+1)*IF(AND($A176&gt;=Drivers!$I$6,$A176&lt;Drivers!$I$6+Drivers!$J$6),Drivers!$K$6,1)*IF(AND($A176&gt;=Drivers!$L$6,$A176&lt;Drivers!$L$6+Drivers!$M$6),Drivers!$N$6,1)))</x:f>
        <x:v>1.9073439860048895</x:v>
      </x:c>
      <x:c r="J176" s="97" t="n">
        <x:f>IF(OR($A176&lt;=Drivers!$H$7,D175&gt;=ReadMe!$C$10),0,MAX(ReadMe!$C$15,(Drivers!$E$7+Drivers!$F$7*SIN($A176*ReadMe!$C$14+Drivers!$G$7))*INDEX(TrackData!$G$6:$G$315,MOD(INT(D175),ReadMe!$C$9)+1)*IF(AND($A176&gt;=Drivers!$I$7,$A176&lt;Drivers!$I$7+Drivers!$J$7),Drivers!$K$7,1)*IF(AND($A176&gt;=Drivers!$L$7,$A176&lt;Drivers!$L$7+Drivers!$M$7),Drivers!$N$7,1)))</x:f>
        <x:v>1.8059332331272622</x:v>
      </x:c>
      <x:c r="K176" s="97" t="n">
        <x:f>IF(OR($A176&lt;=Drivers!$H$8,E175&gt;=ReadMe!$C$10),0,MAX(ReadMe!$C$15,(Drivers!$E$8+Drivers!$F$8*SIN($A176*ReadMe!$C$14+Drivers!$G$8))*INDEX(TrackData!$G$6:$G$315,MOD(INT(E175),ReadMe!$C$9)+1)*IF(AND($A176&gt;=Drivers!$I$8,$A176&lt;Drivers!$I$8+Drivers!$J$8),Drivers!$K$8,1)*IF(AND($A176&gt;=Drivers!$L$8,$A176&lt;Drivers!$L$8+Drivers!$M$8),Drivers!$N$8,1)))</x:f>
        <x:v>1.5097810983360076</x:v>
      </x:c>
      <x:c r="L176" s="97" t="n">
        <x:f>IF(OR($A176&lt;=Drivers!$H$9,F175&gt;=ReadMe!$C$10),0,MAX(ReadMe!$C$15,(Drivers!$E$9+Drivers!$F$9*SIN($A176*ReadMe!$C$14+Drivers!$G$9))*INDEX(TrackData!$G$6:$G$315,MOD(INT(F175),ReadMe!$C$9)+1)*IF(AND($A176&gt;=Drivers!$I$9,$A176&lt;Drivers!$I$9+Drivers!$J$9),Drivers!$K$9,1)*IF(AND($A176&gt;=Drivers!$L$9,$A176&lt;Drivers!$L$9+Drivers!$M$9),Drivers!$N$9,1)))</x:f>
        <x:v>2.123082531419348</x:v>
      </x:c>
      <x:c r="M176" s="97" t="n">
        <x:f>IF(OR($A176&lt;=Drivers!$H$10,G175&gt;=ReadMe!$C$10),0,MAX(ReadMe!$C$15,(Drivers!$E$10+Drivers!$F$10*SIN($A176*ReadMe!$C$14+Drivers!$G$10))*INDEX(TrackData!$G$6:$G$315,MOD(INT(G175),ReadMe!$C$9)+1)*IF(AND($A176&gt;=Drivers!$I$10,$A176&lt;Drivers!$I$10+Drivers!$J$10),Drivers!$K$10,1)*IF(AND($A176&gt;=Drivers!$L$10,$A176&lt;Drivers!$L$10+Drivers!$M$10),Drivers!$N$10,1)))</x:f>
        <x:v>1.6961567055648419</x:v>
      </x:c>
      <x:c r="N176" s="97" t="n">
        <x:f>IF(OR($A176&lt;=Drivers!$H$11,H175&gt;=ReadMe!$C$10),0,MAX(ReadMe!$C$15,(Drivers!$E$11+Drivers!$F$11*SIN($A176*ReadMe!$C$14+Drivers!$G$11))*INDEX(TrackData!$G$6:$G$315,MOD(INT(H175),ReadMe!$C$9)+1)*IF(AND($A176&gt;=Drivers!$I$11,$A176&lt;Drivers!$I$11+Drivers!$J$11),Drivers!$K$11,1)*IF(AND($A176&gt;=Drivers!$L$11,$A176&lt;Drivers!$L$11+Drivers!$M$11),Drivers!$N$11,1)))</x:f>
        <x:v>1.8938336532122424</x:v>
      </x:c>
      <x:c r="O176" t="n">
        <x:f>MIN(ReadMe!$C$8,MAX(0,INT(C176/ReadMe!$C$9)))</x:f>
        <x:v>1</x:v>
      </x:c>
      <x:c r="P176" t="n">
        <x:f>MIN(ReadMe!$C$8,MAX(0,INT(D176/ReadMe!$C$9)))</x:f>
        <x:v>1</x:v>
      </x:c>
      <x:c r="Q176" t="n">
        <x:f>MIN(ReadMe!$C$8,MAX(0,INT(E176/ReadMe!$C$9)))</x:f>
        <x:v>1</x:v>
      </x:c>
      <x:c r="R176" t="n">
        <x:f>MIN(ReadMe!$C$8,MAX(0,INT(F176/ReadMe!$C$9)))</x:f>
        <x:v>1</x:v>
      </x:c>
      <x:c r="S176" t="n">
        <x:f>MIN(ReadMe!$C$8,MAX(0,INT(G176/ReadMe!$C$9)))</x:f>
        <x:v>1</x:v>
      </x:c>
      <x:c r="T176" t="n">
        <x:f>MIN(ReadMe!$C$8,MAX(0,INT(H176/ReadMe!$C$9)))</x:f>
        <x:v>1</x:v>
      </x:c>
    </x:row>
    <x:row r="177">
      <x:c r="A177" t="n">
        <x:v>171</x:v>
      </x:c>
      <x:c r="B177" s="97" t="n">
        <x:f>A177*ReadMe!$C$12</x:f>
        <x:v>42.75</x:v>
      </x:c>
      <x:c r="C177" s="97" t="n">
        <x:f>MIN(ReadMe!$C$10,C176+I177)</x:f>
        <x:v>397.0478725871884</x:v>
      </x:c>
      <x:c r="D177" s="97" t="n">
        <x:f>MIN(ReadMe!$C$10,D176+J177)</x:f>
        <x:v>389.0864902093837</x:v>
      </x:c>
      <x:c r="E177" s="97" t="n">
        <x:f>MIN(ReadMe!$C$10,E176+K177)</x:f>
        <x:v>375.61027858677636</x:v>
      </x:c>
      <x:c r="F177" s="97" t="n">
        <x:f>MIN(ReadMe!$C$10,F176+L177)</x:f>
        <x:v>371.87427974027196</x:v>
      </x:c>
      <x:c r="G177" s="97" t="n">
        <x:f>MIN(ReadMe!$C$10,G176+M177)</x:f>
        <x:v>342.3050441423141</x:v>
      </x:c>
      <x:c r="H177" s="97" t="n">
        <x:f>MIN(ReadMe!$C$10,H176+N177)</x:f>
        <x:v>356.31466760570424</x:v>
      </x:c>
      <x:c r="I177" s="97" t="n">
        <x:f>IF(OR($A177&lt;=Drivers!$H$6,C176&gt;=ReadMe!$C$10),0,MAX(ReadMe!$C$15,(Drivers!$E$6+Drivers!$F$6*SIN($A177*ReadMe!$C$14+Drivers!$G$6))*INDEX(TrackData!$G$6:$G$315,MOD(INT(C176),ReadMe!$C$9)+1)*IF(AND($A177&gt;=Drivers!$I$6,$A177&lt;Drivers!$I$6+Drivers!$J$6),Drivers!$K$6,1)*IF(AND($A177&gt;=Drivers!$L$6,$A177&lt;Drivers!$L$6+Drivers!$M$6),Drivers!$N$6,1)))</x:f>
        <x:v>1.907163456076456</x:v>
      </x:c>
      <x:c r="J177" s="97" t="n">
        <x:f>IF(OR($A177&lt;=Drivers!$H$7,D176&gt;=ReadMe!$C$10),0,MAX(ReadMe!$C$15,(Drivers!$E$7+Drivers!$F$7*SIN($A177*ReadMe!$C$14+Drivers!$G$7))*INDEX(TrackData!$G$6:$G$315,MOD(INT(D176),ReadMe!$C$9)+1)*IF(AND($A177&gt;=Drivers!$I$7,$A177&lt;Drivers!$I$7+Drivers!$J$7),Drivers!$K$7,1)*IF(AND($A177&gt;=Drivers!$L$7,$A177&lt;Drivers!$L$7+Drivers!$M$7),Drivers!$N$7,1)))</x:f>
        <x:v>1.7905367461708628</x:v>
      </x:c>
      <x:c r="K177" s="97" t="n">
        <x:f>IF(OR($A177&lt;=Drivers!$H$8,E176&gt;=ReadMe!$C$10),0,MAX(ReadMe!$C$15,(Drivers!$E$8+Drivers!$F$8*SIN($A177*ReadMe!$C$14+Drivers!$G$8))*INDEX(TrackData!$G$6:$G$315,MOD(INT(E176),ReadMe!$C$9)+1)*IF(AND($A177&gt;=Drivers!$I$8,$A177&lt;Drivers!$I$8+Drivers!$J$8),Drivers!$K$8,1)*IF(AND($A177&gt;=Drivers!$L$8,$A177&lt;Drivers!$L$8+Drivers!$M$8),Drivers!$N$8,1)))</x:f>
        <x:v>2.270014736842521</x:v>
      </x:c>
      <x:c r="L177" s="97" t="n">
        <x:f>IF(OR($A177&lt;=Drivers!$H$9,F176&gt;=ReadMe!$C$10),0,MAX(ReadMe!$C$15,(Drivers!$E$9+Drivers!$F$9*SIN($A177*ReadMe!$C$14+Drivers!$G$9))*INDEX(TrackData!$G$6:$G$315,MOD(INT(F176),ReadMe!$C$9)+1)*IF(AND($A177&gt;=Drivers!$I$9,$A177&lt;Drivers!$I$9+Drivers!$J$9),Drivers!$K$9,1)*IF(AND($A177&gt;=Drivers!$L$9,$A177&lt;Drivers!$L$9+Drivers!$M$9),Drivers!$N$9,1)))</x:f>
        <x:v>2.1327281405672456</x:v>
      </x:c>
      <x:c r="M177" s="97" t="n">
        <x:f>IF(OR($A177&lt;=Drivers!$H$10,G176&gt;=ReadMe!$C$10),0,MAX(ReadMe!$C$15,(Drivers!$E$10+Drivers!$F$10*SIN($A177*ReadMe!$C$14+Drivers!$G$10))*INDEX(TrackData!$G$6:$G$315,MOD(INT(G176),ReadMe!$C$9)+1)*IF(AND($A177&gt;=Drivers!$I$10,$A177&lt;Drivers!$I$10+Drivers!$J$10),Drivers!$K$10,1)*IF(AND($A177&gt;=Drivers!$L$10,$A177&lt;Drivers!$L$10+Drivers!$M$10),Drivers!$N$10,1)))</x:f>
        <x:v>1.7141350897574235</x:v>
      </x:c>
      <x:c r="N177" s="97" t="n">
        <x:f>IF(OR($A177&lt;=Drivers!$H$11,H176&gt;=ReadMe!$C$10),0,MAX(ReadMe!$C$15,(Drivers!$E$11+Drivers!$F$11*SIN($A177*ReadMe!$C$14+Drivers!$G$11))*INDEX(TrackData!$G$6:$G$315,MOD(INT(H176),ReadMe!$C$9)+1)*IF(AND($A177&gt;=Drivers!$I$11,$A177&lt;Drivers!$I$11+Drivers!$J$11),Drivers!$K$11,1)*IF(AND($A177&gt;=Drivers!$L$11,$A177&lt;Drivers!$L$11+Drivers!$M$11),Drivers!$N$11,1)))</x:f>
        <x:v>1.9020935471774023</x:v>
      </x:c>
      <x:c r="O177" t="n">
        <x:f>MIN(ReadMe!$C$8,MAX(0,INT(C177/ReadMe!$C$9)))</x:f>
        <x:v>1</x:v>
      </x:c>
      <x:c r="P177" t="n">
        <x:f>MIN(ReadMe!$C$8,MAX(0,INT(D177/ReadMe!$C$9)))</x:f>
        <x:v>1</x:v>
      </x:c>
      <x:c r="Q177" t="n">
        <x:f>MIN(ReadMe!$C$8,MAX(0,INT(E177/ReadMe!$C$9)))</x:f>
        <x:v>1</x:v>
      </x:c>
      <x:c r="R177" t="n">
        <x:f>MIN(ReadMe!$C$8,MAX(0,INT(F177/ReadMe!$C$9)))</x:f>
        <x:v>1</x:v>
      </x:c>
      <x:c r="S177" t="n">
        <x:f>MIN(ReadMe!$C$8,MAX(0,INT(G177/ReadMe!$C$9)))</x:f>
        <x:v>1</x:v>
      </x:c>
      <x:c r="T177" t="n">
        <x:f>MIN(ReadMe!$C$8,MAX(0,INT(H177/ReadMe!$C$9)))</x:f>
        <x:v>1</x:v>
      </x:c>
    </x:row>
    <x:row r="178">
      <x:c r="A178" t="n">
        <x:v>172</x:v>
      </x:c>
      <x:c r="B178" s="97" t="n">
        <x:f>A178*ReadMe!$C$12</x:f>
        <x:v>43</x:v>
      </x:c>
      <x:c r="C178" s="97" t="n">
        <x:f>MIN(ReadMe!$C$10,C177+I178)</x:f>
        <x:v>399.93565956411834</x:v>
      </x:c>
      <x:c r="D178" s="97" t="n">
        <x:f>MIN(ReadMe!$C$10,D177+J178)</x:f>
        <x:v>390.8612081622764</x:v>
      </x:c>
      <x:c r="E178" s="97" t="n">
        <x:f>MIN(ReadMe!$C$10,E177+K178)</x:f>
        <x:v>377.864826354121</x:v>
      </x:c>
      <x:c r="F178" s="97" t="n">
        <x:f>MIN(ReadMe!$C$10,F177+L178)</x:f>
        <x:v>374.0178603825111</x:v>
      </x:c>
      <x:c r="G178" s="97" t="n">
        <x:f>MIN(ReadMe!$C$10,G177+M178)</x:f>
        <x:v>344.0369432497374</x:v>
      </x:c>
      <x:c r="H178" s="97" t="n">
        <x:f>MIN(ReadMe!$C$10,H177+N178)</x:f>
        <x:v>358.22392154942094</x:v>
      </x:c>
      <x:c r="I178" s="97" t="n">
        <x:f>IF(OR($A178&lt;=Drivers!$H$6,C177&gt;=ReadMe!$C$10),0,MAX(ReadMe!$C$15,(Drivers!$E$6+Drivers!$F$6*SIN($A178*ReadMe!$C$14+Drivers!$G$6))*INDEX(TrackData!$G$6:$G$315,MOD(INT(C177),ReadMe!$C$9)+1)*IF(AND($A178&gt;=Drivers!$I$6,$A178&lt;Drivers!$I$6+Drivers!$J$6),Drivers!$K$6,1)*IF(AND($A178&gt;=Drivers!$L$6,$A178&lt;Drivers!$L$6+Drivers!$M$6),Drivers!$N$6,1)))</x:f>
        <x:v>2.887786976929919</x:v>
      </x:c>
      <x:c r="J178" s="97" t="n">
        <x:f>IF(OR($A178&lt;=Drivers!$H$7,D177&gt;=ReadMe!$C$10),0,MAX(ReadMe!$C$15,(Drivers!$E$7+Drivers!$F$7*SIN($A178*ReadMe!$C$14+Drivers!$G$7))*INDEX(TrackData!$G$6:$G$315,MOD(INT(D177),ReadMe!$C$9)+1)*IF(AND($A178&gt;=Drivers!$I$7,$A178&lt;Drivers!$I$7+Drivers!$J$7),Drivers!$K$7,1)*IF(AND($A178&gt;=Drivers!$L$7,$A178&lt;Drivers!$L$7+Drivers!$M$7),Drivers!$N$7,1)))</x:f>
        <x:v>1.774717952892644</x:v>
      </x:c>
      <x:c r="K178" s="97" t="n">
        <x:f>IF(OR($A178&lt;=Drivers!$H$8,E177&gt;=ReadMe!$C$10),0,MAX(ReadMe!$C$15,(Drivers!$E$8+Drivers!$F$8*SIN($A178*ReadMe!$C$14+Drivers!$G$8))*INDEX(TrackData!$G$6:$G$315,MOD(INT(E177),ReadMe!$C$9)+1)*IF(AND($A178&gt;=Drivers!$I$8,$A178&lt;Drivers!$I$8+Drivers!$J$8),Drivers!$K$8,1)*IF(AND($A178&gt;=Drivers!$L$8,$A178&lt;Drivers!$L$8+Drivers!$M$8),Drivers!$N$8,1)))</x:f>
        <x:v>2.2545477673446737</x:v>
      </x:c>
      <x:c r="L178" s="97" t="n">
        <x:f>IF(OR($A178&lt;=Drivers!$H$9,F177&gt;=ReadMe!$C$10),0,MAX(ReadMe!$C$15,(Drivers!$E$9+Drivers!$F$9*SIN($A178*ReadMe!$C$14+Drivers!$G$9))*INDEX(TrackData!$G$6:$G$315,MOD(INT(F177),ReadMe!$C$9)+1)*IF(AND($A178&gt;=Drivers!$I$9,$A178&lt;Drivers!$I$9+Drivers!$J$9),Drivers!$K$9,1)*IF(AND($A178&gt;=Drivers!$L$9,$A178&lt;Drivers!$L$9+Drivers!$M$9),Drivers!$N$9,1)))</x:f>
        <x:v>2.143580642239173</x:v>
      </x:c>
      <x:c r="M178" s="97" t="n">
        <x:f>IF(OR($A178&lt;=Drivers!$H$10,G177&gt;=ReadMe!$C$10),0,MAX(ReadMe!$C$15,(Drivers!$E$10+Drivers!$F$10*SIN($A178*ReadMe!$C$14+Drivers!$G$10))*INDEX(TrackData!$G$6:$G$315,MOD(INT(G177),ReadMe!$C$9)+1)*IF(AND($A178&gt;=Drivers!$I$10,$A178&lt;Drivers!$I$10+Drivers!$J$10),Drivers!$K$10,1)*IF(AND($A178&gt;=Drivers!$L$10,$A178&lt;Drivers!$L$10+Drivers!$M$10),Drivers!$N$10,1)))</x:f>
        <x:v>1.7318991074233168</x:v>
      </x:c>
      <x:c r="N178" s="97" t="n">
        <x:f>IF(OR($A178&lt;=Drivers!$H$11,H177&gt;=ReadMe!$C$10),0,MAX(ReadMe!$C$15,(Drivers!$E$11+Drivers!$F$11*SIN($A178*ReadMe!$C$14+Drivers!$G$11))*INDEX(TrackData!$G$6:$G$315,MOD(INT(H177),ReadMe!$C$9)+1)*IF(AND($A178&gt;=Drivers!$I$11,$A178&lt;Drivers!$I$11+Drivers!$J$11),Drivers!$K$11,1)*IF(AND($A178&gt;=Drivers!$L$11,$A178&lt;Drivers!$L$11+Drivers!$M$11),Drivers!$N$11,1)))</x:f>
        <x:v>1.9092539437166824</x:v>
      </x:c>
      <x:c r="O178" t="n">
        <x:f>MIN(ReadMe!$C$8,MAX(0,INT(C178/ReadMe!$C$9)))</x:f>
        <x:v>1</x:v>
      </x:c>
      <x:c r="P178" t="n">
        <x:f>MIN(ReadMe!$C$8,MAX(0,INT(D178/ReadMe!$C$9)))</x:f>
        <x:v>1</x:v>
      </x:c>
      <x:c r="Q178" t="n">
        <x:f>MIN(ReadMe!$C$8,MAX(0,INT(E178/ReadMe!$C$9)))</x:f>
        <x:v>1</x:v>
      </x:c>
      <x:c r="R178" t="n">
        <x:f>MIN(ReadMe!$C$8,MAX(0,INT(F178/ReadMe!$C$9)))</x:f>
        <x:v>1</x:v>
      </x:c>
      <x:c r="S178" t="n">
        <x:f>MIN(ReadMe!$C$8,MAX(0,INT(G178/ReadMe!$C$9)))</x:f>
        <x:v>1</x:v>
      </x:c>
      <x:c r="T178" t="n">
        <x:f>MIN(ReadMe!$C$8,MAX(0,INT(H178/ReadMe!$C$9)))</x:f>
        <x:v>1</x:v>
      </x:c>
    </x:row>
    <x:row r="179">
      <x:c r="A179" t="n">
        <x:v>173</x:v>
      </x:c>
      <x:c r="B179" s="97" t="n">
        <x:f>A179*ReadMe!$C$12</x:f>
        <x:v>43.25</x:v>
      </x:c>
      <x:c r="C179" s="97" t="n">
        <x:f>MIN(ReadMe!$C$10,C178+I179)</x:f>
        <x:v>402.820023594037</x:v>
      </x:c>
      <x:c r="D179" s="97" t="n">
        <x:f>MIN(ReadMe!$C$10,D178+J179)</x:f>
        <x:v>392.61979392868915</x:v>
      </x:c>
      <x:c r="E179" s="97" t="n">
        <x:f>MIN(ReadMe!$C$10,E178+K179)</x:f>
        <x:v>380.10607905511563</x:v>
      </x:c>
      <x:c r="F179" s="97" t="n">
        <x:f>MIN(ReadMe!$C$10,F178+L179)</x:f>
        <x:v>377.28386843775564</x:v>
      </x:c>
      <x:c r="G179" s="97" t="n">
        <x:f>MIN(ReadMe!$C$10,G178+M179)</x:f>
        <x:v>345.7862697022203</x:v>
      </x:c>
      <x:c r="H179" s="97" t="n">
        <x:f>MIN(ReadMe!$C$10,H178+N179)</x:f>
        <x:v>360.1391870925911</x:v>
      </x:c>
      <x:c r="I179" s="97" t="n">
        <x:f>IF(OR($A179&lt;=Drivers!$H$6,C178&gt;=ReadMe!$C$10),0,MAX(ReadMe!$C$15,(Drivers!$E$6+Drivers!$F$6*SIN($A179*ReadMe!$C$14+Drivers!$G$6))*INDEX(TrackData!$G$6:$G$315,MOD(INT(C178),ReadMe!$C$9)+1)*IF(AND($A179&gt;=Drivers!$I$6,$A179&lt;Drivers!$I$6+Drivers!$J$6),Drivers!$K$6,1)*IF(AND($A179&gt;=Drivers!$L$6,$A179&lt;Drivers!$L$6+Drivers!$M$6),Drivers!$N$6,1)))</x:f>
        <x:v>2.8843640299187046</x:v>
      </x:c>
      <x:c r="J179" s="97" t="n">
        <x:f>IF(OR($A179&lt;=Drivers!$H$7,D178&gt;=ReadMe!$C$10),0,MAX(ReadMe!$C$15,(Drivers!$E$7+Drivers!$F$7*SIN($A179*ReadMe!$C$14+Drivers!$G$7))*INDEX(TrackData!$G$6:$G$315,MOD(INT(D178),ReadMe!$C$9)+1)*IF(AND($A179&gt;=Drivers!$I$7,$A179&lt;Drivers!$I$7+Drivers!$J$7),Drivers!$K$7,1)*IF(AND($A179&gt;=Drivers!$L$7,$A179&lt;Drivers!$L$7+Drivers!$M$7),Drivers!$N$7,1)))</x:f>
        <x:v>1.7585857664127504</x:v>
      </x:c>
      <x:c r="K179" s="97" t="n">
        <x:f>IF(OR($A179&lt;=Drivers!$H$8,E178&gt;=ReadMe!$C$10),0,MAX(ReadMe!$C$15,(Drivers!$E$8+Drivers!$F$8*SIN($A179*ReadMe!$C$14+Drivers!$G$8))*INDEX(TrackData!$G$6:$G$315,MOD(INT(E178),ReadMe!$C$9)+1)*IF(AND($A179&gt;=Drivers!$I$8,$A179&lt;Drivers!$I$8+Drivers!$J$8),Drivers!$K$8,1)*IF(AND($A179&gt;=Drivers!$L$8,$A179&lt;Drivers!$L$8+Drivers!$M$8),Drivers!$N$8,1)))</x:f>
        <x:v>2.241252700994595</x:v>
      </x:c>
      <x:c r="L179" s="97" t="n">
        <x:f>IF(OR($A179&lt;=Drivers!$H$9,F178&gt;=ReadMe!$C$10),0,MAX(ReadMe!$C$15,(Drivers!$E$9+Drivers!$F$9*SIN($A179*ReadMe!$C$14+Drivers!$G$9))*INDEX(TrackData!$G$6:$G$315,MOD(INT(F178),ReadMe!$C$9)+1)*IF(AND($A179&gt;=Drivers!$I$9,$A179&lt;Drivers!$I$9+Drivers!$J$9),Drivers!$K$9,1)*IF(AND($A179&gt;=Drivers!$L$9,$A179&lt;Drivers!$L$9+Drivers!$M$9),Drivers!$N$9,1)))</x:f>
        <x:v>3.266008055244518</x:v>
      </x:c>
      <x:c r="M179" s="97" t="n">
        <x:f>IF(OR($A179&lt;=Drivers!$H$10,G178&gt;=ReadMe!$C$10),0,MAX(ReadMe!$C$15,(Drivers!$E$10+Drivers!$F$10*SIN($A179*ReadMe!$C$14+Drivers!$G$10))*INDEX(TrackData!$G$6:$G$315,MOD(INT(G178),ReadMe!$C$9)+1)*IF(AND($A179&gt;=Drivers!$I$10,$A179&lt;Drivers!$I$10+Drivers!$J$10),Drivers!$K$10,1)*IF(AND($A179&gt;=Drivers!$L$10,$A179&lt;Drivers!$L$10+Drivers!$M$10),Drivers!$N$10,1)))</x:f>
        <x:v>1.7493264524828955</x:v>
      </x:c>
      <x:c r="N179" s="97" t="n">
        <x:f>IF(OR($A179&lt;=Drivers!$H$11,H178&gt;=ReadMe!$C$10),0,MAX(ReadMe!$C$15,(Drivers!$E$11+Drivers!$F$11*SIN($A179*ReadMe!$C$14+Drivers!$G$11))*INDEX(TrackData!$G$6:$G$315,MOD(INT(H178),ReadMe!$C$9)+1)*IF(AND($A179&gt;=Drivers!$I$11,$A179&lt;Drivers!$I$11+Drivers!$J$11),Drivers!$K$11,1)*IF(AND($A179&gt;=Drivers!$L$11,$A179&lt;Drivers!$L$11+Drivers!$M$11),Drivers!$N$11,1)))</x:f>
        <x:v>1.915265543170187</x:v>
      </x:c>
      <x:c r="O179" t="n">
        <x:f>MIN(ReadMe!$C$8,MAX(0,INT(C179/ReadMe!$C$9)))</x:f>
        <x:v>1</x:v>
      </x:c>
      <x:c r="P179" t="n">
        <x:f>MIN(ReadMe!$C$8,MAX(0,INT(D179/ReadMe!$C$9)))</x:f>
        <x:v>1</x:v>
      </x:c>
      <x:c r="Q179" t="n">
        <x:f>MIN(ReadMe!$C$8,MAX(0,INT(E179/ReadMe!$C$9)))</x:f>
        <x:v>1</x:v>
      </x:c>
      <x:c r="R179" t="n">
        <x:f>MIN(ReadMe!$C$8,MAX(0,INT(F179/ReadMe!$C$9)))</x:f>
        <x:v>1</x:v>
      </x:c>
      <x:c r="S179" t="n">
        <x:f>MIN(ReadMe!$C$8,MAX(0,INT(G179/ReadMe!$C$9)))</x:f>
        <x:v>1</x:v>
      </x:c>
      <x:c r="T179" t="n">
        <x:f>MIN(ReadMe!$C$8,MAX(0,INT(H179/ReadMe!$C$9)))</x:f>
        <x:v>1</x:v>
      </x:c>
    </x:row>
    <x:row r="180">
      <x:c r="A180" t="n">
        <x:v>174</x:v>
      </x:c>
      <x:c r="B180" s="97" t="n">
        <x:f>A180*ReadMe!$C$12</x:f>
        <x:v>43.5</x:v>
      </x:c>
      <x:c r="C180" s="97" t="n">
        <x:f>MIN(ReadMe!$C$10,C179+I180)</x:f>
        <x:v>405.699419920267</x:v>
      </x:c>
      <x:c r="D180" s="97" t="n">
        <x:f>MIN(ReadMe!$C$10,D179+J180)</x:f>
        <x:v>394.3620451862671</x:v>
      </x:c>
      <x:c r="E180" s="97" t="n">
        <x:f>MIN(ReadMe!$C$10,E179+K180)</x:f>
        <x:v>382.33630013005194</x:v>
      </x:c>
      <x:c r="F180" s="97" t="n">
        <x:f>MIN(ReadMe!$C$10,F179+L180)</x:f>
        <x:v>380.5696254804829</x:v>
      </x:c>
      <x:c r="G180" s="97" t="n">
        <x:f>MIN(ReadMe!$C$10,G179+M180)</x:f>
        <x:v>348.46247748534597</x:v>
      </x:c>
      <x:c r="H180" s="97" t="n">
        <x:f>MIN(ReadMe!$C$10,H179+N180)</x:f>
        <x:v>363.0484097522863</x:v>
      </x:c>
      <x:c r="I180" s="97" t="n">
        <x:f>IF(OR($A180&lt;=Drivers!$H$6,C179&gt;=ReadMe!$C$10),0,MAX(ReadMe!$C$15,(Drivers!$E$6+Drivers!$F$6*SIN($A180*ReadMe!$C$14+Drivers!$G$6))*INDEX(TrackData!$G$6:$G$315,MOD(INT(C179),ReadMe!$C$9)+1)*IF(AND($A180&gt;=Drivers!$I$6,$A180&lt;Drivers!$I$6+Drivers!$J$6),Drivers!$K$6,1)*IF(AND($A180&gt;=Drivers!$L$6,$A180&lt;Drivers!$L$6+Drivers!$M$6),Drivers!$N$6,1)))</x:f>
        <x:v>2.8793963262299904</x:v>
      </x:c>
      <x:c r="J180" s="97" t="n">
        <x:f>IF(OR($A180&lt;=Drivers!$H$7,D179&gt;=ReadMe!$C$10),0,MAX(ReadMe!$C$15,(Drivers!$E$7+Drivers!$F$7*SIN($A180*ReadMe!$C$14+Drivers!$G$7))*INDEX(TrackData!$G$6:$G$315,MOD(INT(D179),ReadMe!$C$9)+1)*IF(AND($A180&gt;=Drivers!$I$7,$A180&lt;Drivers!$I$7+Drivers!$J$7),Drivers!$K$7,1)*IF(AND($A180&gt;=Drivers!$L$7,$A180&lt;Drivers!$L$7+Drivers!$M$7),Drivers!$N$7,1)))</x:f>
        <x:v>1.7422512575779494</x:v>
      </x:c>
      <x:c r="K180" s="97" t="n">
        <x:f>IF(OR($A180&lt;=Drivers!$H$8,E179&gt;=ReadMe!$C$10),0,MAX(ReadMe!$C$15,(Drivers!$E$8+Drivers!$F$8*SIN($A180*ReadMe!$C$14+Drivers!$G$8))*INDEX(TrackData!$G$6:$G$315,MOD(INT(E179),ReadMe!$C$9)+1)*IF(AND($A180&gt;=Drivers!$I$8,$A180&lt;Drivers!$I$8+Drivers!$J$8),Drivers!$K$8,1)*IF(AND($A180&gt;=Drivers!$L$8,$A180&lt;Drivers!$L$8+Drivers!$M$8),Drivers!$N$8,1)))</x:f>
        <x:v>2.2302210749363147</x:v>
      </x:c>
      <x:c r="L180" s="97" t="n">
        <x:f>IF(OR($A180&lt;=Drivers!$H$9,F179&gt;=ReadMe!$C$10),0,MAX(ReadMe!$C$15,(Drivers!$E$9+Drivers!$F$9*SIN($A180*ReadMe!$C$14+Drivers!$G$9))*INDEX(TrackData!$G$6:$G$315,MOD(INT(F179),ReadMe!$C$9)+1)*IF(AND($A180&gt;=Drivers!$I$9,$A180&lt;Drivers!$I$9+Drivers!$J$9),Drivers!$K$9,1)*IF(AND($A180&gt;=Drivers!$L$9,$A180&lt;Drivers!$L$9+Drivers!$M$9),Drivers!$N$9,1)))</x:f>
        <x:v>3.2857570427272473</x:v>
      </x:c>
      <x:c r="M180" s="97" t="n">
        <x:f>IF(OR($A180&lt;=Drivers!$H$10,G179&gt;=ReadMe!$C$10),0,MAX(ReadMe!$C$15,(Drivers!$E$10+Drivers!$F$10*SIN($A180*ReadMe!$C$14+Drivers!$G$10))*INDEX(TrackData!$G$6:$G$315,MOD(INT(G179),ReadMe!$C$9)+1)*IF(AND($A180&gt;=Drivers!$I$10,$A180&lt;Drivers!$I$10+Drivers!$J$10),Drivers!$K$10,1)*IF(AND($A180&gt;=Drivers!$L$10,$A180&lt;Drivers!$L$10+Drivers!$M$10),Drivers!$N$10,1)))</x:f>
        <x:v>2.676207783125654</x:v>
      </x:c>
      <x:c r="N180" s="97" t="n">
        <x:f>IF(OR($A180&lt;=Drivers!$H$11,H179&gt;=ReadMe!$C$10),0,MAX(ReadMe!$C$15,(Drivers!$E$11+Drivers!$F$11*SIN($A180*ReadMe!$C$14+Drivers!$G$11))*INDEX(TrackData!$G$6:$G$315,MOD(INT(H179),ReadMe!$C$9)+1)*IF(AND($A180&gt;=Drivers!$I$11,$A180&lt;Drivers!$I$11+Drivers!$J$11),Drivers!$K$11,1)*IF(AND($A180&gt;=Drivers!$L$11,$A180&lt;Drivers!$L$11+Drivers!$M$11),Drivers!$N$11,1)))</x:f>
        <x:v>2.9092226596952377</x:v>
      </x:c>
      <x:c r="O180" t="n">
        <x:f>MIN(ReadMe!$C$8,MAX(0,INT(C180/ReadMe!$C$9)))</x:f>
        <x:v>1</x:v>
      </x:c>
      <x:c r="P180" t="n">
        <x:f>MIN(ReadMe!$C$8,MAX(0,INT(D180/ReadMe!$C$9)))</x:f>
        <x:v>1</x:v>
      </x:c>
      <x:c r="Q180" t="n">
        <x:f>MIN(ReadMe!$C$8,MAX(0,INT(E180/ReadMe!$C$9)))</x:f>
        <x:v>1</x:v>
      </x:c>
      <x:c r="R180" t="n">
        <x:f>MIN(ReadMe!$C$8,MAX(0,INT(F180/ReadMe!$C$9)))</x:f>
        <x:v>1</x:v>
      </x:c>
      <x:c r="S180" t="n">
        <x:f>MIN(ReadMe!$C$8,MAX(0,INT(G180/ReadMe!$C$9)))</x:f>
        <x:v>1</x:v>
      </x:c>
      <x:c r="T180" t="n">
        <x:f>MIN(ReadMe!$C$8,MAX(0,INT(H180/ReadMe!$C$9)))</x:f>
        <x:v>1</x:v>
      </x:c>
    </x:row>
    <x:row r="181">
      <x:c r="A181" t="n">
        <x:v>175</x:v>
      </x:c>
      <x:c r="B181" s="97" t="n">
        <x:f>A181*ReadMe!$C$12</x:f>
        <x:v>43.75</x:v>
      </x:c>
      <x:c r="C181" s="97" t="n">
        <x:f>MIN(ReadMe!$C$10,C180+I181)</x:f>
        <x:v>407.5955458456304</x:v>
      </x:c>
      <x:c r="D181" s="97" t="n">
        <x:f>MIN(ReadMe!$C$10,D180+J181)</x:f>
        <x:v>396.08787207650084</x:v>
      </x:c>
      <x:c r="E181" s="97" t="n">
        <x:f>MIN(ReadMe!$C$10,E180+K181)</x:f>
        <x:v>384.5578289724752</x:v>
      </x:c>
      <x:c r="F181" s="97" t="n">
        <x:f>MIN(ReadMe!$C$10,F180+L181)</x:f>
        <x:v>383.876585928181</x:v>
      </x:c>
      <x:c r="G181" s="97" t="n">
        <x:f>MIN(ReadMe!$C$10,G180+M181)</x:f>
        <x:v>350.24517180196597</x:v>
      </x:c>
      <x:c r="H181" s="97" t="n">
        <x:f>MIN(ReadMe!$C$10,H180+N181)</x:f>
        <x:v>364.9720947370438</x:v>
      </x:c>
      <x:c r="I181" s="97" t="n">
        <x:f>IF(OR($A181&lt;=Drivers!$H$6,C180&gt;=ReadMe!$C$10),0,MAX(ReadMe!$C$15,(Drivers!$E$6+Drivers!$F$6*SIN($A181*ReadMe!$C$14+Drivers!$G$6))*INDEX(TrackData!$G$6:$G$315,MOD(INT(C180),ReadMe!$C$9)+1)*IF(AND($A181&gt;=Drivers!$I$6,$A181&lt;Drivers!$I$6+Drivers!$J$6),Drivers!$K$6,1)*IF(AND($A181&gt;=Drivers!$L$6,$A181&lt;Drivers!$L$6+Drivers!$M$6),Drivers!$N$6,1)))</x:f>
        <x:v>1.8961259253634024</x:v>
      </x:c>
      <x:c r="J181" s="97" t="n">
        <x:f>IF(OR($A181&lt;=Drivers!$H$7,D180&gt;=ReadMe!$C$10),0,MAX(ReadMe!$C$15,(Drivers!$E$7+Drivers!$F$7*SIN($A181*ReadMe!$C$14+Drivers!$G$7))*INDEX(TrackData!$G$6:$G$315,MOD(INT(D180),ReadMe!$C$9)+1)*IF(AND($A181&gt;=Drivers!$I$7,$A181&lt;Drivers!$I$7+Drivers!$J$7),Drivers!$K$7,1)*IF(AND($A181&gt;=Drivers!$L$7,$A181&lt;Drivers!$L$7+Drivers!$M$7),Drivers!$N$7,1)))</x:f>
        <x:v>1.7258268902337404</x:v>
      </x:c>
      <x:c r="K181" s="97" t="n">
        <x:f>IF(OR($A181&lt;=Drivers!$H$8,E180&gt;=ReadMe!$C$10),0,MAX(ReadMe!$C$15,(Drivers!$E$8+Drivers!$F$8*SIN($A181*ReadMe!$C$14+Drivers!$G$8))*INDEX(TrackData!$G$6:$G$315,MOD(INT(E180),ReadMe!$C$9)+1)*IF(AND($A181&gt;=Drivers!$I$8,$A181&lt;Drivers!$I$8+Drivers!$J$8),Drivers!$K$8,1)*IF(AND($A181&gt;=Drivers!$L$8,$A181&lt;Drivers!$L$8+Drivers!$M$8),Drivers!$N$8,1)))</x:f>
        <x:v>2.2215288424232287</x:v>
      </x:c>
      <x:c r="L181" s="97" t="n">
        <x:f>IF(OR($A181&lt;=Drivers!$H$9,F180&gt;=ReadMe!$C$10),0,MAX(ReadMe!$C$15,(Drivers!$E$9+Drivers!$F$9*SIN($A181*ReadMe!$C$14+Drivers!$G$9))*INDEX(TrackData!$G$6:$G$315,MOD(INT(F180),ReadMe!$C$9)+1)*IF(AND($A181&gt;=Drivers!$I$9,$A181&lt;Drivers!$I$9+Drivers!$J$9),Drivers!$K$9,1)*IF(AND($A181&gt;=Drivers!$L$9,$A181&lt;Drivers!$L$9+Drivers!$M$9),Drivers!$N$9,1)))</x:f>
        <x:v>3.306960447698111</x:v>
      </x:c>
      <x:c r="M181" s="97" t="n">
        <x:f>IF(OR($A181&lt;=Drivers!$H$10,G180&gt;=ReadMe!$C$10),0,MAX(ReadMe!$C$15,(Drivers!$E$10+Drivers!$F$10*SIN($A181*ReadMe!$C$14+Drivers!$G$10))*INDEX(TrackData!$G$6:$G$315,MOD(INT(G180),ReadMe!$C$9)+1)*IF(AND($A181&gt;=Drivers!$I$10,$A181&lt;Drivers!$I$10+Drivers!$J$10),Drivers!$K$10,1)*IF(AND($A181&gt;=Drivers!$L$10,$A181&lt;Drivers!$L$10+Drivers!$M$10),Drivers!$N$10,1)))</x:f>
        <x:v>1.7826943166200018</x:v>
      </x:c>
      <x:c r="N181" s="97" t="n">
        <x:f>IF(OR($A181&lt;=Drivers!$H$11,H180&gt;=ReadMe!$C$10),0,MAX(ReadMe!$C$15,(Drivers!$E$11+Drivers!$F$11*SIN($A181*ReadMe!$C$14+Drivers!$G$11))*INDEX(TrackData!$G$6:$G$315,MOD(INT(H180),ReadMe!$C$9)+1)*IF(AND($A181&gt;=Drivers!$I$11,$A181&lt;Drivers!$I$11+Drivers!$J$11),Drivers!$K$11,1)*IF(AND($A181&gt;=Drivers!$L$11,$A181&lt;Drivers!$L$11+Drivers!$M$11),Drivers!$N$11,1)))</x:f>
        <x:v>1.9236849847574822</x:v>
      </x:c>
      <x:c r="O181" t="n">
        <x:f>MIN(ReadMe!$C$8,MAX(0,INT(C181/ReadMe!$C$9)))</x:f>
        <x:v>1</x:v>
      </x:c>
      <x:c r="P181" t="n">
        <x:f>MIN(ReadMe!$C$8,MAX(0,INT(D181/ReadMe!$C$9)))</x:f>
        <x:v>1</x:v>
      </x:c>
      <x:c r="Q181" t="n">
        <x:f>MIN(ReadMe!$C$8,MAX(0,INT(E181/ReadMe!$C$9)))</x:f>
        <x:v>1</x:v>
      </x:c>
      <x:c r="R181" t="n">
        <x:f>MIN(ReadMe!$C$8,MAX(0,INT(F181/ReadMe!$C$9)))</x:f>
        <x:v>1</x:v>
      </x:c>
      <x:c r="S181" t="n">
        <x:f>MIN(ReadMe!$C$8,MAX(0,INT(G181/ReadMe!$C$9)))</x:f>
        <x:v>1</x:v>
      </x:c>
      <x:c r="T181" t="n">
        <x:f>MIN(ReadMe!$C$8,MAX(0,INT(H181/ReadMe!$C$9)))</x:f>
        <x:v>1</x:v>
      </x:c>
    </x:row>
    <x:row r="182">
      <x:c r="A182" t="n">
        <x:v>176</x:v>
      </x:c>
      <x:c r="B182" s="97" t="n">
        <x:f>A182*ReadMe!$C$12</x:f>
        <x:v>44</x:v>
      </x:c>
      <x:c r="C182" s="97" t="n">
        <x:f>MIN(ReadMe!$C$10,C181+I182)</x:f>
        <x:v>409.48642859357835</x:v>
      </x:c>
      <x:c r="D182" s="97" t="n">
        <x:f>MIN(ReadMe!$C$10,D181+J182)</x:f>
        <x:v>398.6779110869639</x:v>
      </x:c>
      <x:c r="E182" s="97" t="n">
        <x:f>MIN(ReadMe!$C$10,E181+K182)</x:f>
        <x:v>386.7730648223516</x:v>
      </x:c>
      <x:c r="F182" s="97" t="n">
        <x:f>MIN(ReadMe!$C$10,F181+L182)</x:f>
        <x:v>387.2060582119185</x:v>
      </x:c>
      <x:c r="G182" s="97" t="n">
        <x:f>MIN(ReadMe!$C$10,G181+M182)</x:f>
        <x:v>352.0435768983824</x:v>
      </x:c>
      <x:c r="H182" s="97" t="n">
        <x:f>MIN(ReadMe!$C$10,H181+N182)</x:f>
        <x:v>366.898129595692</x:v>
      </x:c>
      <x:c r="I182" s="97" t="n">
        <x:f>IF(OR($A182&lt;=Drivers!$H$6,C181&gt;=ReadMe!$C$10),0,MAX(ReadMe!$C$15,(Drivers!$E$6+Drivers!$F$6*SIN($A182*ReadMe!$C$14+Drivers!$G$6))*INDEX(TrackData!$G$6:$G$315,MOD(INT(C181),ReadMe!$C$9)+1)*IF(AND($A182&gt;=Drivers!$I$6,$A182&lt;Drivers!$I$6+Drivers!$J$6),Drivers!$K$6,1)*IF(AND($A182&gt;=Drivers!$L$6,$A182&lt;Drivers!$L$6+Drivers!$M$6),Drivers!$N$6,1)))</x:f>
        <x:v>1.8908827479479495</x:v>
      </x:c>
      <x:c r="J182" s="97" t="n">
        <x:f>IF(OR($A182&lt;=Drivers!$H$7,D181&gt;=ReadMe!$C$10),0,MAX(ReadMe!$C$15,(Drivers!$E$7+Drivers!$F$7*SIN($A182*ReadMe!$C$14+Drivers!$G$7))*INDEX(TrackData!$G$6:$G$315,MOD(INT(D181),ReadMe!$C$9)+1)*IF(AND($A182&gt;=Drivers!$I$7,$A182&lt;Drivers!$I$7+Drivers!$J$7),Drivers!$K$7,1)*IF(AND($A182&gt;=Drivers!$L$7,$A182&lt;Drivers!$L$7+Drivers!$M$7),Drivers!$N$7,1)))</x:f>
        <x:v>2.590039010463026</x:v>
      </x:c>
      <x:c r="K182" s="97" t="n">
        <x:f>IF(OR($A182&lt;=Drivers!$H$8,E181&gt;=ReadMe!$C$10),0,MAX(ReadMe!$C$15,(Drivers!$E$8+Drivers!$F$8*SIN($A182*ReadMe!$C$14+Drivers!$G$8))*INDEX(TrackData!$G$6:$G$315,MOD(INT(E181),ReadMe!$C$9)+1)*IF(AND($A182&gt;=Drivers!$I$8,$A182&lt;Drivers!$I$8+Drivers!$J$8),Drivers!$K$8,1)*IF(AND($A182&gt;=Drivers!$L$8,$A182&lt;Drivers!$L$8+Drivers!$M$8),Drivers!$N$8,1)))</x:f>
        <x:v>2.2152358498764486</x:v>
      </x:c>
      <x:c r="L182" s="97" t="n">
        <x:f>IF(OR($A182&lt;=Drivers!$H$9,F181&gt;=ReadMe!$C$10),0,MAX(ReadMe!$C$15,(Drivers!$E$9+Drivers!$F$9*SIN($A182*ReadMe!$C$14+Drivers!$G$9))*INDEX(TrackData!$G$6:$G$315,MOD(INT(F181),ReadMe!$C$9)+1)*IF(AND($A182&gt;=Drivers!$I$9,$A182&lt;Drivers!$I$9+Drivers!$J$9),Drivers!$K$9,1)*IF(AND($A182&gt;=Drivers!$L$9,$A182&lt;Drivers!$L$9+Drivers!$M$9),Drivers!$N$9,1)))</x:f>
        <x:v>3.3294722837375077</x:v>
      </x:c>
      <x:c r="M182" s="97" t="n">
        <x:f>IF(OR($A182&lt;=Drivers!$H$10,G181&gt;=ReadMe!$C$10),0,MAX(ReadMe!$C$15,(Drivers!$E$10+Drivers!$F$10*SIN($A182*ReadMe!$C$14+Drivers!$G$10))*INDEX(TrackData!$G$6:$G$315,MOD(INT(G181),ReadMe!$C$9)+1)*IF(AND($A182&gt;=Drivers!$I$10,$A182&lt;Drivers!$I$10+Drivers!$J$10),Drivers!$K$10,1)*IF(AND($A182&gt;=Drivers!$L$10,$A182&lt;Drivers!$L$10+Drivers!$M$10),Drivers!$N$10,1)))</x:f>
        <x:v>1.7984050964164224</x:v>
      </x:c>
      <x:c r="N182" s="97" t="n">
        <x:f>IF(OR($A182&lt;=Drivers!$H$11,H181&gt;=ReadMe!$C$10),0,MAX(ReadMe!$C$15,(Drivers!$E$11+Drivers!$F$11*SIN($A182*ReadMe!$C$14+Drivers!$G$11))*INDEX(TrackData!$G$6:$G$315,MOD(INT(H181),ReadMe!$C$9)+1)*IF(AND($A182&gt;=Drivers!$I$11,$A182&lt;Drivers!$I$11+Drivers!$J$11),Drivers!$K$11,1)*IF(AND($A182&gt;=Drivers!$L$11,$A182&lt;Drivers!$L$11+Drivers!$M$11),Drivers!$N$11,1)))</x:f>
        <x:v>1.9260348586482456</x:v>
      </x:c>
      <x:c r="O182" t="n">
        <x:f>MIN(ReadMe!$C$8,MAX(0,INT(C182/ReadMe!$C$9)))</x:f>
        <x:v>1</x:v>
      </x:c>
      <x:c r="P182" t="n">
        <x:f>MIN(ReadMe!$C$8,MAX(0,INT(D182/ReadMe!$C$9)))</x:f>
        <x:v>1</x:v>
      </x:c>
      <x:c r="Q182" t="n">
        <x:f>MIN(ReadMe!$C$8,MAX(0,INT(E182/ReadMe!$C$9)))</x:f>
        <x:v>1</x:v>
      </x:c>
      <x:c r="R182" t="n">
        <x:f>MIN(ReadMe!$C$8,MAX(0,INT(F182/ReadMe!$C$9)))</x:f>
        <x:v>1</x:v>
      </x:c>
      <x:c r="S182" t="n">
        <x:f>MIN(ReadMe!$C$8,MAX(0,INT(G182/ReadMe!$C$9)))</x:f>
        <x:v>1</x:v>
      </x:c>
      <x:c r="T182" t="n">
        <x:f>MIN(ReadMe!$C$8,MAX(0,INT(H182/ReadMe!$C$9)))</x:f>
        <x:v>1</x:v>
      </x:c>
    </x:row>
    <x:row r="183">
      <x:c r="A183" t="n">
        <x:v>177</x:v>
      </x:c>
      <x:c r="B183" s="97" t="n">
        <x:f>A183*ReadMe!$C$12</x:f>
        <x:v>44.25</x:v>
      </x:c>
      <x:c r="C183" s="97" t="n">
        <x:f>MIN(ReadMe!$C$10,C182+I183)</x:f>
        <x:v>411.37113673616176</x:v>
      </x:c>
      <x:c r="D183" s="97" t="n">
        <x:f>MIN(ReadMe!$C$10,D182+J183)</x:f>
        <x:v>401.24330616305565</x:v>
      </x:c>
      <x:c r="E183" s="97" t="n">
        <x:f>MIN(ReadMe!$C$10,E182+K183)</x:f>
        <x:v>388.2325792027456</x:v>
      </x:c>
      <x:c r="F183" s="97" t="n">
        <x:f>MIN(ReadMe!$C$10,F182+L183)</x:f>
        <x:v>389.4191289987582</x:v>
      </x:c>
      <x:c r="G183" s="97" t="n">
        <x:f>MIN(ReadMe!$C$10,G182+M183)</x:f>
        <x:v>353.85689820519224</x:v>
      </x:c>
      <x:c r="H183" s="97" t="n">
        <x:f>MIN(ReadMe!$C$10,H182+N183)</x:f>
        <x:v>368.82524999377324</x:v>
      </x:c>
      <x:c r="I183" s="97" t="n">
        <x:f>IF(OR($A183&lt;=Drivers!$H$6,C182&gt;=ReadMe!$C$10),0,MAX(ReadMe!$C$15,(Drivers!$E$6+Drivers!$F$6*SIN($A183*ReadMe!$C$14+Drivers!$G$6))*INDEX(TrackData!$G$6:$G$315,MOD(INT(C182),ReadMe!$C$9)+1)*IF(AND($A183&gt;=Drivers!$I$6,$A183&lt;Drivers!$I$6+Drivers!$J$6),Drivers!$K$6,1)*IF(AND($A183&gt;=Drivers!$L$6,$A183&lt;Drivers!$L$6+Drivers!$M$6),Drivers!$N$6,1)))</x:f>
        <x:v>1.8847081425833787</x:v>
      </x:c>
      <x:c r="J183" s="97" t="n">
        <x:f>IF(OR($A183&lt;=Drivers!$H$7,D182&gt;=ReadMe!$C$10),0,MAX(ReadMe!$C$15,(Drivers!$E$7+Drivers!$F$7*SIN($A183*ReadMe!$C$14+Drivers!$G$7))*INDEX(TrackData!$G$6:$G$315,MOD(INT(D182),ReadMe!$C$9)+1)*IF(AND($A183&gt;=Drivers!$I$7,$A183&lt;Drivers!$I$7+Drivers!$J$7),Drivers!$K$7,1)*IF(AND($A183&gt;=Drivers!$L$7,$A183&lt;Drivers!$L$7+Drivers!$M$7),Drivers!$N$7,1)))</x:f>
        <x:v>2.565395076091777</x:v>
      </x:c>
      <x:c r="K183" s="97" t="n">
        <x:f>IF(OR($A183&lt;=Drivers!$H$8,E182&gt;=ReadMe!$C$10),0,MAX(ReadMe!$C$15,(Drivers!$E$8+Drivers!$F$8*SIN($A183*ReadMe!$C$14+Drivers!$G$8))*INDEX(TrackData!$G$6:$G$315,MOD(INT(E182),ReadMe!$C$9)+1)*IF(AND($A183&gt;=Drivers!$I$8,$A183&lt;Drivers!$I$8+Drivers!$J$8),Drivers!$K$8,1)*IF(AND($A183&gt;=Drivers!$L$8,$A183&lt;Drivers!$L$8+Drivers!$M$8),Drivers!$N$8,1)))</x:f>
        <x:v>1.4595143803940298</x:v>
      </x:c>
      <x:c r="L183" s="97" t="n">
        <x:f>IF(OR($A183&lt;=Drivers!$H$9,F182&gt;=ReadMe!$C$10),0,MAX(ReadMe!$C$15,(Drivers!$E$9+Drivers!$F$9*SIN($A183*ReadMe!$C$14+Drivers!$G$9))*INDEX(TrackData!$G$6:$G$315,MOD(INT(F182),ReadMe!$C$9)+1)*IF(AND($A183&gt;=Drivers!$I$9,$A183&lt;Drivers!$I$9+Drivers!$J$9),Drivers!$K$9,1)*IF(AND($A183&gt;=Drivers!$L$9,$A183&lt;Drivers!$L$9+Drivers!$M$9),Drivers!$N$9,1)))</x:f>
        <x:v>2.213070786839672</x:v>
      </x:c>
      <x:c r="M183" s="97" t="n">
        <x:f>IF(OR($A183&lt;=Drivers!$H$10,G182&gt;=ReadMe!$C$10),0,MAX(ReadMe!$C$15,(Drivers!$E$10+Drivers!$F$10*SIN($A183*ReadMe!$C$14+Drivers!$G$10))*INDEX(TrackData!$G$6:$G$315,MOD(INT(G182),ReadMe!$C$9)+1)*IF(AND($A183&gt;=Drivers!$I$10,$A183&lt;Drivers!$I$10+Drivers!$J$10),Drivers!$K$10,1)*IF(AND($A183&gt;=Drivers!$L$10,$A183&lt;Drivers!$L$10+Drivers!$M$10),Drivers!$N$10,1)))</x:f>
        <x:v>1.8133213068098448</x:v>
      </x:c>
      <x:c r="N183" s="97" t="n">
        <x:f>IF(OR($A183&lt;=Drivers!$H$11,H182&gt;=ReadMe!$C$10),0,MAX(ReadMe!$C$15,(Drivers!$E$11+Drivers!$F$11*SIN($A183*ReadMe!$C$14+Drivers!$G$11))*INDEX(TrackData!$G$6:$G$315,MOD(INT(H182),ReadMe!$C$9)+1)*IF(AND($A183&gt;=Drivers!$I$11,$A183&lt;Drivers!$I$11+Drivers!$J$11),Drivers!$K$11,1)*IF(AND($A183&gt;=Drivers!$L$11,$A183&lt;Drivers!$L$11+Drivers!$M$11),Drivers!$N$11,1)))</x:f>
        <x:v>1.927120398081203</x:v>
      </x:c>
      <x:c r="O183" t="n">
        <x:f>MIN(ReadMe!$C$8,MAX(0,INT(C183/ReadMe!$C$9)))</x:f>
        <x:v>1</x:v>
      </x:c>
      <x:c r="P183" t="n">
        <x:f>MIN(ReadMe!$C$8,MAX(0,INT(D183/ReadMe!$C$9)))</x:f>
        <x:v>1</x:v>
      </x:c>
      <x:c r="Q183" t="n">
        <x:f>MIN(ReadMe!$C$8,MAX(0,INT(E183/ReadMe!$C$9)))</x:f>
        <x:v>1</x:v>
      </x:c>
      <x:c r="R183" t="n">
        <x:f>MIN(ReadMe!$C$8,MAX(0,INT(F183/ReadMe!$C$9)))</x:f>
        <x:v>1</x:v>
      </x:c>
      <x:c r="S183" t="n">
        <x:f>MIN(ReadMe!$C$8,MAX(0,INT(G183/ReadMe!$C$9)))</x:f>
        <x:v>1</x:v>
      </x:c>
      <x:c r="T183" t="n">
        <x:f>MIN(ReadMe!$C$8,MAX(0,INT(H183/ReadMe!$C$9)))</x:f>
        <x:v>1</x:v>
      </x:c>
    </x:row>
    <x:row r="184">
      <x:c r="A184" t="n">
        <x:v>178</x:v>
      </x:c>
      <x:c r="B184" s="97" t="n">
        <x:f>A184*ReadMe!$C$12</x:f>
        <x:v>44.5</x:v>
      </x:c>
      <x:c r="C184" s="97" t="n">
        <x:f>MIN(ReadMe!$C$10,C183+I184)</x:f>
        <x:v>413.2487813578737</x:v>
      </x:c>
      <x:c r="D184" s="97" t="n">
        <x:f>MIN(ReadMe!$C$10,D183+J184)</x:f>
        <x:v>403.7844332621917</x:v>
      </x:c>
      <x:c r="E184" s="97" t="n">
        <x:f>MIN(ReadMe!$C$10,E183+K184)</x:f>
        <x:v>389.6911818940051</x:v>
      </x:c>
      <x:c r="F184" s="97" t="n">
        <x:f>MIN(ReadMe!$C$10,F183+L184)</x:f>
        <x:v>391.6484725948756</x:v>
      </x:c>
      <x:c r="G184" s="97" t="n">
        <x:f>MIN(ReadMe!$C$10,G183+M184)</x:f>
        <x:v>355.6842384541971</x:v>
      </x:c>
      <x:c r="H184" s="97" t="n">
        <x:f>MIN(ReadMe!$C$10,H183+N184)</x:f>
        <x:v>370.7521841228406</x:v>
      </x:c>
      <x:c r="I184" s="97" t="n">
        <x:f>IF(OR($A184&lt;=Drivers!$H$6,C183&gt;=ReadMe!$C$10),0,MAX(ReadMe!$C$15,(Drivers!$E$6+Drivers!$F$6*SIN($A184*ReadMe!$C$14+Drivers!$G$6))*INDEX(TrackData!$G$6:$G$315,MOD(INT(C183),ReadMe!$C$9)+1)*IF(AND($A184&gt;=Drivers!$I$6,$A184&lt;Drivers!$I$6+Drivers!$J$6),Drivers!$K$6,1)*IF(AND($A184&gt;=Drivers!$L$6,$A184&lt;Drivers!$L$6+Drivers!$M$6),Drivers!$N$6,1)))</x:f>
        <x:v>1.8776446217119533</x:v>
      </x:c>
      <x:c r="J184" s="97" t="n">
        <x:f>IF(OR($A184&lt;=Drivers!$H$7,D183&gt;=ReadMe!$C$10),0,MAX(ReadMe!$C$15,(Drivers!$E$7+Drivers!$F$7*SIN($A184*ReadMe!$C$14+Drivers!$G$7))*INDEX(TrackData!$G$6:$G$315,MOD(INT(D183),ReadMe!$C$9)+1)*IF(AND($A184&gt;=Drivers!$I$7,$A184&lt;Drivers!$I$7+Drivers!$J$7),Drivers!$K$7,1)*IF(AND($A184&gt;=Drivers!$L$7,$A184&lt;Drivers!$L$7+Drivers!$M$7),Drivers!$N$7,1)))</x:f>
        <x:v>2.5411270991360824</x:v>
      </x:c>
      <x:c r="K184" s="97" t="n">
        <x:f>IF(OR($A184&lt;=Drivers!$H$8,E183&gt;=ReadMe!$C$10),0,MAX(ReadMe!$C$15,(Drivers!$E$8+Drivers!$F$8*SIN($A184*ReadMe!$C$14+Drivers!$G$8))*INDEX(TrackData!$G$6:$G$315,MOD(INT(E183),ReadMe!$C$9)+1)*IF(AND($A184&gt;=Drivers!$I$8,$A184&lt;Drivers!$I$8+Drivers!$J$8),Drivers!$K$8,1)*IF(AND($A184&gt;=Drivers!$L$8,$A184&lt;Drivers!$L$8+Drivers!$M$8),Drivers!$N$8,1)))</x:f>
        <x:v>1.4586026912594838</x:v>
      </x:c>
      <x:c r="L184" s="97" t="n">
        <x:f>IF(OR($A184&lt;=Drivers!$H$9,F183&gt;=ReadMe!$C$10),0,MAX(ReadMe!$C$15,(Drivers!$E$9+Drivers!$F$9*SIN($A184*ReadMe!$C$14+Drivers!$G$9))*INDEX(TrackData!$G$6:$G$315,MOD(INT(F183),ReadMe!$C$9)+1)*IF(AND($A184&gt;=Drivers!$I$9,$A184&lt;Drivers!$I$9+Drivers!$J$9),Drivers!$K$9,1)*IF(AND($A184&gt;=Drivers!$L$9,$A184&lt;Drivers!$L$9+Drivers!$M$9),Drivers!$N$9,1)))</x:f>
        <x:v>2.2293435961174155</x:v>
      </x:c>
      <x:c r="M184" s="97" t="n">
        <x:f>IF(OR($A184&lt;=Drivers!$H$10,G183&gt;=ReadMe!$C$10),0,MAX(ReadMe!$C$15,(Drivers!$E$10+Drivers!$F$10*SIN($A184*ReadMe!$C$14+Drivers!$G$10))*INDEX(TrackData!$G$6:$G$315,MOD(INT(G183),ReadMe!$C$9)+1)*IF(AND($A184&gt;=Drivers!$I$10,$A184&lt;Drivers!$I$10+Drivers!$J$10),Drivers!$K$10,1)*IF(AND($A184&gt;=Drivers!$L$10,$A184&lt;Drivers!$L$10+Drivers!$M$10),Drivers!$N$10,1)))</x:f>
        <x:v>1.82734024900485</x:v>
      </x:c>
      <x:c r="N184" s="97" t="n">
        <x:f>IF(OR($A184&lt;=Drivers!$H$11,H183&gt;=ReadMe!$C$10),0,MAX(ReadMe!$C$15,(Drivers!$E$11+Drivers!$F$11*SIN($A184*ReadMe!$C$14+Drivers!$G$11))*INDEX(TrackData!$G$6:$G$315,MOD(INT(H183),ReadMe!$C$9)+1)*IF(AND($A184&gt;=Drivers!$I$11,$A184&lt;Drivers!$I$11+Drivers!$J$11),Drivers!$K$11,1)*IF(AND($A184&gt;=Drivers!$L$11,$A184&lt;Drivers!$L$11+Drivers!$M$11),Drivers!$N$11,1)))</x:f>
        <x:v>1.9269341290673718</x:v>
      </x:c>
      <x:c r="O184" t="n">
        <x:f>MIN(ReadMe!$C$8,MAX(0,INT(C184/ReadMe!$C$9)))</x:f>
        <x:v>1</x:v>
      </x:c>
      <x:c r="P184" t="n">
        <x:f>MIN(ReadMe!$C$8,MAX(0,INT(D184/ReadMe!$C$9)))</x:f>
        <x:v>1</x:v>
      </x:c>
      <x:c r="Q184" t="n">
        <x:f>MIN(ReadMe!$C$8,MAX(0,INT(E184/ReadMe!$C$9)))</x:f>
        <x:v>1</x:v>
      </x:c>
      <x:c r="R184" t="n">
        <x:f>MIN(ReadMe!$C$8,MAX(0,INT(F184/ReadMe!$C$9)))</x:f>
        <x:v>1</x:v>
      </x:c>
      <x:c r="S184" t="n">
        <x:f>MIN(ReadMe!$C$8,MAX(0,INT(G184/ReadMe!$C$9)))</x:f>
        <x:v>1</x:v>
      </x:c>
      <x:c r="T184" t="n">
        <x:f>MIN(ReadMe!$C$8,MAX(0,INT(H184/ReadMe!$C$9)))</x:f>
        <x:v>1</x:v>
      </x:c>
    </x:row>
    <x:row r="185">
      <x:c r="A185" t="n">
        <x:v>179</x:v>
      </x:c>
      <x:c r="B185" s="97" t="n">
        <x:f>A185*ReadMe!$C$12</x:f>
        <x:v>44.75</x:v>
      </x:c>
      <x:c r="C185" s="97" t="n">
        <x:f>MIN(ReadMe!$C$10,C184+I185)</x:f>
        <x:v>415.11852217587386</x:v>
      </x:c>
      <x:c r="D185" s="97" t="n">
        <x:f>MIN(ReadMe!$C$10,D184+J185)</x:f>
        <x:v>406.3018354279265</x:v>
      </x:c>
      <x:c r="E185" s="97" t="n">
        <x:f>MIN(ReadMe!$C$10,E184+K185)</x:f>
        <x:v>391.1505087645416</x:v>
      </x:c>
      <x:c r="F185" s="97" t="n">
        <x:f>MIN(ReadMe!$C$10,F184+L185)</x:f>
        <x:v>393.8946306909344</x:v>
      </x:c>
      <x:c r="G185" s="97" t="n">
        <x:f>MIN(ReadMe!$C$10,G184+M185)</x:f>
        <x:v>357.52460385613597</x:v>
      </x:c>
      <x:c r="H185" s="97" t="n">
        <x:f>MIN(ReadMe!$C$10,H184+N185)</x:f>
        <x:v>372.6776614569181</x:v>
      </x:c>
      <x:c r="I185" s="97" t="n">
        <x:f>IF(OR($A185&lt;=Drivers!$H$6,C184&gt;=ReadMe!$C$10),0,MAX(ReadMe!$C$15,(Drivers!$E$6+Drivers!$F$6*SIN($A185*ReadMe!$C$14+Drivers!$G$6))*INDEX(TrackData!$G$6:$G$315,MOD(INT(C184),ReadMe!$C$9)+1)*IF(AND($A185&gt;=Drivers!$I$6,$A185&lt;Drivers!$I$6+Drivers!$J$6),Drivers!$K$6,1)*IF(AND($A185&gt;=Drivers!$L$6,$A185&lt;Drivers!$L$6+Drivers!$M$6),Drivers!$N$6,1)))</x:f>
        <x:v>1.8697408180001338</x:v>
      </x:c>
      <x:c r="J185" s="97" t="n">
        <x:f>IF(OR($A185&lt;=Drivers!$H$7,D184&gt;=ReadMe!$C$10),0,MAX(ReadMe!$C$15,(Drivers!$E$7+Drivers!$F$7*SIN($A185*ReadMe!$C$14+Drivers!$G$7))*INDEX(TrackData!$G$6:$G$315,MOD(INT(D184),ReadMe!$C$9)+1)*IF(AND($A185&gt;=Drivers!$I$7,$A185&lt;Drivers!$I$7+Drivers!$J$7),Drivers!$K$7,1)*IF(AND($A185&gt;=Drivers!$L$7,$A185&lt;Drivers!$L$7+Drivers!$M$7),Drivers!$N$7,1)))</x:f>
        <x:v>2.5174021657347727</x:v>
      </x:c>
      <x:c r="K185" s="97" t="n">
        <x:f>IF(OR($A185&lt;=Drivers!$H$8,E184&gt;=ReadMe!$C$10),0,MAX(ReadMe!$C$15,(Drivers!$E$8+Drivers!$F$8*SIN($A185*ReadMe!$C$14+Drivers!$G$8))*INDEX(TrackData!$G$6:$G$315,MOD(INT(E184),ReadMe!$C$9)+1)*IF(AND($A185&gt;=Drivers!$I$8,$A185&lt;Drivers!$I$8+Drivers!$J$8),Drivers!$K$8,1)*IF(AND($A185&gt;=Drivers!$L$8,$A185&lt;Drivers!$L$8+Drivers!$M$8),Drivers!$N$8,1)))</x:f>
        <x:v>1.4593268705364906</x:v>
      </x:c>
      <x:c r="L185" s="97" t="n">
        <x:f>IF(OR($A185&lt;=Drivers!$H$9,F184&gt;=ReadMe!$C$10),0,MAX(ReadMe!$C$15,(Drivers!$E$9+Drivers!$F$9*SIN($A185*ReadMe!$C$14+Drivers!$G$9))*INDEX(TrackData!$G$6:$G$315,MOD(INT(F184),ReadMe!$C$9)+1)*IF(AND($A185&gt;=Drivers!$I$9,$A185&lt;Drivers!$I$9+Drivers!$J$9),Drivers!$K$9,1)*IF(AND($A185&gt;=Drivers!$L$9,$A185&lt;Drivers!$L$9+Drivers!$M$9),Drivers!$N$9,1)))</x:f>
        <x:v>2.246158096058781</x:v>
      </x:c>
      <x:c r="M185" s="97" t="n">
        <x:f>IF(OR($A185&lt;=Drivers!$H$10,G184&gt;=ReadMe!$C$10),0,MAX(ReadMe!$C$15,(Drivers!$E$10+Drivers!$F$10*SIN($A185*ReadMe!$C$14+Drivers!$G$10))*INDEX(TrackData!$G$6:$G$315,MOD(INT(G184),ReadMe!$C$9)+1)*IF(AND($A185&gt;=Drivers!$I$10,$A185&lt;Drivers!$I$10+Drivers!$J$10),Drivers!$K$10,1)*IF(AND($A185&gt;=Drivers!$L$10,$A185&lt;Drivers!$L$10+Drivers!$M$10),Drivers!$N$10,1)))</x:f>
        <x:v>1.8403654019388804</x:v>
      </x:c>
      <x:c r="N185" s="97" t="n">
        <x:f>IF(OR($A185&lt;=Drivers!$H$11,H184&gt;=ReadMe!$C$10),0,MAX(ReadMe!$C$15,(Drivers!$E$11+Drivers!$F$11*SIN($A185*ReadMe!$C$14+Drivers!$G$11))*INDEX(TrackData!$G$6:$G$315,MOD(INT(H184),ReadMe!$C$9)+1)*IF(AND($A185&gt;=Drivers!$I$11,$A185&lt;Drivers!$I$11+Drivers!$J$11),Drivers!$K$11,1)*IF(AND($A185&gt;=Drivers!$L$11,$A185&lt;Drivers!$L$11+Drivers!$M$11),Drivers!$N$11,1)))</x:f>
        <x:v>1.925477334077489</x:v>
      </x:c>
      <x:c r="O185" t="n">
        <x:f>MIN(ReadMe!$C$8,MAX(0,INT(C185/ReadMe!$C$9)))</x:f>
        <x:v>1</x:v>
      </x:c>
      <x:c r="P185" t="n">
        <x:f>MIN(ReadMe!$C$8,MAX(0,INT(D185/ReadMe!$C$9)))</x:f>
        <x:v>1</x:v>
      </x:c>
      <x:c r="Q185" t="n">
        <x:f>MIN(ReadMe!$C$8,MAX(0,INT(E185/ReadMe!$C$9)))</x:f>
        <x:v>1</x:v>
      </x:c>
      <x:c r="R185" t="n">
        <x:f>MIN(ReadMe!$C$8,MAX(0,INT(F185/ReadMe!$C$9)))</x:f>
        <x:v>1</x:v>
      </x:c>
      <x:c r="S185" t="n">
        <x:f>MIN(ReadMe!$C$8,MAX(0,INT(G185/ReadMe!$C$9)))</x:f>
        <x:v>1</x:v>
      </x:c>
      <x:c r="T185" t="n">
        <x:f>MIN(ReadMe!$C$8,MAX(0,INT(H185/ReadMe!$C$9)))</x:f>
        <x:v>1</x:v>
      </x:c>
    </x:row>
    <x:row r="186">
      <x:c r="A186" t="n">
        <x:v>180</x:v>
      </x:c>
      <x:c r="B186" s="97" t="n">
        <x:f>A186*ReadMe!$C$12</x:f>
        <x:v>45</x:v>
      </x:c>
      <x:c r="C186" s="97" t="n">
        <x:f>MIN(ReadMe!$C$10,C185+I186)</x:f>
        <x:v>416.9795733253743</x:v>
      </x:c>
      <x:c r="D186" s="97" t="n">
        <x:f>MIN(ReadMe!$C$10,D185+J186)</x:f>
        <x:v>407.9481286192034</x:v>
      </x:c>
      <x:c r="E186" s="97" t="n">
        <x:f>MIN(ReadMe!$C$10,E185+K186)</x:f>
        <x:v>392.612190696759</x:v>
      </x:c>
      <x:c r="F186" s="97" t="n">
        <x:f>MIN(ReadMe!$C$10,F185+L186)</x:f>
        <x:v>396.15802920899176</x:v>
      </x:c>
      <x:c r="G186" s="97" t="n">
        <x:f>MIN(ReadMe!$C$10,G185+M186)</x:f>
        <x:v>357.7654037774244</x:v>
      </x:c>
      <x:c r="H186" s="97" t="n">
        <x:f>MIN(ReadMe!$C$10,H185+N186)</x:f>
        <x:v>374.6004215001302</x:v>
      </x:c>
      <x:c r="I186" s="97" t="n">
        <x:f>IF(OR($A186&lt;=Drivers!$H$6,C185&gt;=ReadMe!$C$10),0,MAX(ReadMe!$C$15,(Drivers!$E$6+Drivers!$F$6*SIN($A186*ReadMe!$C$14+Drivers!$G$6))*INDEX(TrackData!$G$6:$G$315,MOD(INT(C185),ReadMe!$C$9)+1)*IF(AND($A186&gt;=Drivers!$I$6,$A186&lt;Drivers!$I$6+Drivers!$J$6),Drivers!$K$6,1)*IF(AND($A186&gt;=Drivers!$L$6,$A186&lt;Drivers!$L$6+Drivers!$M$6),Drivers!$N$6,1)))</x:f>
        <x:v>1.86105114950043</x:v>
      </x:c>
      <x:c r="J186" s="97" t="n">
        <x:f>IF(OR($A186&lt;=Drivers!$H$7,D185&gt;=ReadMe!$C$10),0,MAX(ReadMe!$C$15,(Drivers!$E$7+Drivers!$F$7*SIN($A186*ReadMe!$C$14+Drivers!$G$7))*INDEX(TrackData!$G$6:$G$315,MOD(INT(D185),ReadMe!$C$9)+1)*IF(AND($A186&gt;=Drivers!$I$7,$A186&lt;Drivers!$I$7+Drivers!$J$7),Drivers!$K$7,1)*IF(AND($A186&gt;=Drivers!$L$7,$A186&lt;Drivers!$L$7+Drivers!$M$7),Drivers!$N$7,1)))</x:f>
        <x:v>1.6462931912768894</x:v>
      </x:c>
      <x:c r="K186" s="97" t="n">
        <x:f>IF(OR($A186&lt;=Drivers!$H$8,E185&gt;=ReadMe!$C$10),0,MAX(ReadMe!$C$15,(Drivers!$E$8+Drivers!$F$8*SIN($A186*ReadMe!$C$14+Drivers!$G$8))*INDEX(TrackData!$G$6:$G$315,MOD(INT(E185),ReadMe!$C$9)+1)*IF(AND($A186&gt;=Drivers!$I$8,$A186&lt;Drivers!$I$8+Drivers!$J$8),Drivers!$K$8,1)*IF(AND($A186&gt;=Drivers!$L$8,$A186&lt;Drivers!$L$8+Drivers!$M$8),Drivers!$N$8,1)))</x:f>
        <x:v>1.4616819322173813</x:v>
      </x:c>
      <x:c r="L186" s="97" t="n">
        <x:f>IF(OR($A186&lt;=Drivers!$H$9,F185&gt;=ReadMe!$C$10),0,MAX(ReadMe!$C$15,(Drivers!$E$9+Drivers!$F$9*SIN($A186*ReadMe!$C$14+Drivers!$G$9))*INDEX(TrackData!$G$6:$G$315,MOD(INT(F185),ReadMe!$C$9)+1)*IF(AND($A186&gt;=Drivers!$I$9,$A186&lt;Drivers!$I$9+Drivers!$J$9),Drivers!$K$9,1)*IF(AND($A186&gt;=Drivers!$L$9,$A186&lt;Drivers!$L$9+Drivers!$M$9),Drivers!$N$9,1)))</x:f>
        <x:v>2.2633985180573957</x:v>
      </x:c>
      <x:c r="M186" s="97" t="n">
        <x:f>IF(OR($A186&lt;=Drivers!$H$10,G185&gt;=ReadMe!$C$10),0,MAX(ReadMe!$C$15,(Drivers!$E$10+Drivers!$F$10*SIN($A186*ReadMe!$C$14+Drivers!$G$10))*INDEX(TrackData!$G$6:$G$315,MOD(INT(G185),ReadMe!$C$9)+1)*IF(AND($A186&gt;=Drivers!$I$10,$A186&lt;Drivers!$I$10+Drivers!$J$10),Drivers!$K$10,1)*IF(AND($A186&gt;=Drivers!$L$10,$A186&lt;Drivers!$L$10+Drivers!$M$10),Drivers!$N$10,1)))</x:f>
        <x:v>0.24079992128844657</x:v>
      </x:c>
      <x:c r="N186" s="97" t="n">
        <x:f>IF(OR($A186&lt;=Drivers!$H$11,H185&gt;=ReadMe!$C$10),0,MAX(ReadMe!$C$15,(Drivers!$E$11+Drivers!$F$11*SIN($A186*ReadMe!$C$14+Drivers!$G$11))*INDEX(TrackData!$G$6:$G$315,MOD(INT(H185),ReadMe!$C$9)+1)*IF(AND($A186&gt;=Drivers!$I$11,$A186&lt;Drivers!$I$11+Drivers!$J$11),Drivers!$K$11,1)*IF(AND($A186&gt;=Drivers!$L$11,$A186&lt;Drivers!$L$11+Drivers!$M$11),Drivers!$N$11,1)))</x:f>
        <x:v>1.9227600432121426</x:v>
      </x:c>
      <x:c r="O186" t="n">
        <x:f>MIN(ReadMe!$C$8,MAX(0,INT(C186/ReadMe!$C$9)))</x:f>
        <x:v>1</x:v>
      </x:c>
      <x:c r="P186" t="n">
        <x:f>MIN(ReadMe!$C$8,MAX(0,INT(D186/ReadMe!$C$9)))</x:f>
        <x:v>1</x:v>
      </x:c>
      <x:c r="Q186" t="n">
        <x:f>MIN(ReadMe!$C$8,MAX(0,INT(E186/ReadMe!$C$9)))</x:f>
        <x:v>1</x:v>
      </x:c>
      <x:c r="R186" t="n">
        <x:f>MIN(ReadMe!$C$8,MAX(0,INT(F186/ReadMe!$C$9)))</x:f>
        <x:v>1</x:v>
      </x:c>
      <x:c r="S186" t="n">
        <x:f>MIN(ReadMe!$C$8,MAX(0,INT(G186/ReadMe!$C$9)))</x:f>
        <x:v>1</x:v>
      </x:c>
      <x:c r="T186" t="n">
        <x:f>MIN(ReadMe!$C$8,MAX(0,INT(H186/ReadMe!$C$9)))</x:f>
        <x:v>1</x:v>
      </x:c>
    </x:row>
    <x:row r="187">
      <x:c r="A187" t="n">
        <x:v>181</x:v>
      </x:c>
      <x:c r="B187" s="97" t="n">
        <x:f>A187*ReadMe!$C$12</x:f>
        <x:v>45.25</x:v>
      </x:c>
      <x:c r="C187" s="97" t="n">
        <x:f>MIN(ReadMe!$C$10,C186+I187)</x:f>
        <x:v>419.7850815753449</x:v>
      </x:c>
      <x:c r="D187" s="97" t="n">
        <x:f>MIN(ReadMe!$C$10,D186+J187)</x:f>
        <x:v>409.57980038956794</x:v>
      </x:c>
      <x:c r="E187" s="97" t="n">
        <x:f>MIN(ReadMe!$C$10,E186+K187)</x:f>
        <x:v>394.07784235835305</x:v>
      </x:c>
      <x:c r="F187" s="97" t="n">
        <x:f>MIN(ReadMe!$C$10,F186+L187)</x:f>
        <x:v>399.614008240831</x:v>
      </x:c>
      <x:c r="G187" s="97" t="n">
        <x:f>MIN(ReadMe!$C$10,G186+M187)</x:f>
        <x:v>358.0076045784277</x:v>
      </x:c>
      <x:c r="H187" s="97" t="n">
        <x:f>MIN(ReadMe!$C$10,H186+N187)</x:f>
        <x:v>377.50769568974243</x:v>
      </x:c>
      <x:c r="I187" s="97" t="n">
        <x:f>IF(OR($A187&lt;=Drivers!$H$6,C186&gt;=ReadMe!$C$10),0,MAX(ReadMe!$C$15,(Drivers!$E$6+Drivers!$F$6*SIN($A187*ReadMe!$C$14+Drivers!$G$6))*INDEX(TrackData!$G$6:$G$315,MOD(INT(C186),ReadMe!$C$9)+1)*IF(AND($A187&gt;=Drivers!$I$6,$A187&lt;Drivers!$I$6+Drivers!$J$6),Drivers!$K$6,1)*IF(AND($A187&gt;=Drivers!$L$6,$A187&lt;Drivers!$L$6+Drivers!$M$6),Drivers!$N$6,1)))</x:f>
        <x:v>2.8055082499706123</x:v>
      </x:c>
      <x:c r="J187" s="97" t="n">
        <x:f>IF(OR($A187&lt;=Drivers!$H$7,D186&gt;=ReadMe!$C$10),0,MAX(ReadMe!$C$15,(Drivers!$E$7+Drivers!$F$7*SIN($A187*ReadMe!$C$14+Drivers!$G$7))*INDEX(TrackData!$G$6:$G$315,MOD(INT(D186),ReadMe!$C$9)+1)*IF(AND($A187&gt;=Drivers!$I$7,$A187&lt;Drivers!$I$7+Drivers!$J$7),Drivers!$K$7,1)*IF(AND($A187&gt;=Drivers!$L$7,$A187&lt;Drivers!$L$7+Drivers!$M$7),Drivers!$N$7,1)))</x:f>
        <x:v>1.6316717703645773</x:v>
      </x:c>
      <x:c r="K187" s="97" t="n">
        <x:f>IF(OR($A187&lt;=Drivers!$H$8,E186&gt;=ReadMe!$C$10),0,MAX(ReadMe!$C$15,(Drivers!$E$8+Drivers!$F$8*SIN($A187*ReadMe!$C$14+Drivers!$G$8))*INDEX(TrackData!$G$6:$G$315,MOD(INT(E186),ReadMe!$C$9)+1)*IF(AND($A187&gt;=Drivers!$I$8,$A187&lt;Drivers!$I$8+Drivers!$J$8),Drivers!$K$8,1)*IF(AND($A187&gt;=Drivers!$L$8,$A187&lt;Drivers!$L$8+Drivers!$M$8),Drivers!$N$8,1)))</x:f>
        <x:v>1.4656516615940365</x:v>
      </x:c>
      <x:c r="L187" s="97" t="n">
        <x:f>IF(OR($A187&lt;=Drivers!$H$9,F186&gt;=ReadMe!$C$10),0,MAX(ReadMe!$C$15,(Drivers!$E$9+Drivers!$F$9*SIN($A187*ReadMe!$C$14+Drivers!$G$9))*INDEX(TrackData!$G$6:$G$315,MOD(INT(F186),ReadMe!$C$9)+1)*IF(AND($A187&gt;=Drivers!$I$9,$A187&lt;Drivers!$I$9+Drivers!$J$9),Drivers!$K$9,1)*IF(AND($A187&gt;=Drivers!$L$9,$A187&lt;Drivers!$L$9+Drivers!$M$9),Drivers!$N$9,1)))</x:f>
        <x:v>3.4559790318392642</x:v>
      </x:c>
      <x:c r="M187" s="97" t="n">
        <x:f>IF(OR($A187&lt;=Drivers!$H$10,G186&gt;=ReadMe!$C$10),0,MAX(ReadMe!$C$15,(Drivers!$E$10+Drivers!$F$10*SIN($A187*ReadMe!$C$14+Drivers!$G$10))*INDEX(TrackData!$G$6:$G$315,MOD(INT(G186),ReadMe!$C$9)+1)*IF(AND($A187&gt;=Drivers!$I$10,$A187&lt;Drivers!$I$10+Drivers!$J$10),Drivers!$K$10,1)*IF(AND($A187&gt;=Drivers!$L$10,$A187&lt;Drivers!$L$10+Drivers!$M$10),Drivers!$N$10,1)))</x:f>
        <x:v>0.2422008010032554</x:v>
      </x:c>
      <x:c r="N187" s="97" t="n">
        <x:f>IF(OR($A187&lt;=Drivers!$H$11,H186&gt;=ReadMe!$C$10),0,MAX(ReadMe!$C$15,(Drivers!$E$11+Drivers!$F$11*SIN($A187*ReadMe!$C$14+Drivers!$G$11))*INDEX(TrackData!$G$6:$G$315,MOD(INT(H186),ReadMe!$C$9)+1)*IF(AND($A187&gt;=Drivers!$I$11,$A187&lt;Drivers!$I$11+Drivers!$J$11),Drivers!$K$11,1)*IF(AND($A187&gt;=Drivers!$L$11,$A187&lt;Drivers!$L$11+Drivers!$M$11),Drivers!$N$11,1)))</x:f>
        <x:v>2.907274189612221</x:v>
      </x:c>
      <x:c r="O187" t="n">
        <x:f>MIN(ReadMe!$C$8,MAX(0,INT(C187/ReadMe!$C$9)))</x:f>
        <x:v>1</x:v>
      </x:c>
      <x:c r="P187" t="n">
        <x:f>MIN(ReadMe!$C$8,MAX(0,INT(D187/ReadMe!$C$9)))</x:f>
        <x:v>1</x:v>
      </x:c>
      <x:c r="Q187" t="n">
        <x:f>MIN(ReadMe!$C$8,MAX(0,INT(E187/ReadMe!$C$9)))</x:f>
        <x:v>1</x:v>
      </x:c>
      <x:c r="R187" t="n">
        <x:f>MIN(ReadMe!$C$8,MAX(0,INT(F187/ReadMe!$C$9)))</x:f>
        <x:v>1</x:v>
      </x:c>
      <x:c r="S187" t="n">
        <x:f>MIN(ReadMe!$C$8,MAX(0,INT(G187/ReadMe!$C$9)))</x:f>
        <x:v>1</x:v>
      </x:c>
      <x:c r="T187" t="n">
        <x:f>MIN(ReadMe!$C$8,MAX(0,INT(H187/ReadMe!$C$9)))</x:f>
        <x:v>1</x:v>
      </x:c>
    </x:row>
    <x:row r="188">
      <x:c r="A188" t="n">
        <x:v>182</x:v>
      </x:c>
      <x:c r="B188" s="97" t="n">
        <x:f>A188*ReadMe!$C$12</x:f>
        <x:v>45.5</x:v>
      </x:c>
      <x:c r="C188" s="97" t="n">
        <x:f>MIN(ReadMe!$C$10,C187+I188)</x:f>
        <x:v>421.62664010734477</x:v>
      </x:c>
      <x:c r="D188" s="97" t="n">
        <x:f>MIN(ReadMe!$C$10,D187+J188)</x:f>
        <x:v>411.1975222253722</x:v>
      </x:c>
      <x:c r="E188" s="97" t="n">
        <x:f>MIN(ReadMe!$C$10,E187+K188)</x:f>
        <x:v>395.54905108524997</x:v>
      </x:c>
      <x:c r="F188" s="97" t="n">
        <x:f>MIN(ReadMe!$C$10,F187+L188)</x:f>
        <x:v>403.0968570417379</x:v>
      </x:c>
      <x:c r="G188" s="97" t="n">
        <x:f>MIN(ReadMe!$C$10,G187+M188)</x:f>
        <x:v>358.2510450747028</x:v>
      </x:c>
      <x:c r="H188" s="97" t="n">
        <x:f>MIN(ReadMe!$C$10,H187+N188)</x:f>
        <x:v>380.4071310811183</x:v>
      </x:c>
      <x:c r="I188" s="97" t="n">
        <x:f>IF(OR($A188&lt;=Drivers!$H$6,C187&gt;=ReadMe!$C$10),0,MAX(ReadMe!$C$15,(Drivers!$E$6+Drivers!$F$6*SIN($A188*ReadMe!$C$14+Drivers!$G$6))*INDEX(TrackData!$G$6:$G$315,MOD(INT(C187),ReadMe!$C$9)+1)*IF(AND($A188&gt;=Drivers!$I$6,$A188&lt;Drivers!$I$6+Drivers!$J$6),Drivers!$K$6,1)*IF(AND($A188&gt;=Drivers!$L$6,$A188&lt;Drivers!$L$6+Drivers!$M$6),Drivers!$N$6,1)))</x:f>
        <x:v>1.841558531999849</x:v>
      </x:c>
      <x:c r="J188" s="97" t="n">
        <x:f>IF(OR($A188&lt;=Drivers!$H$7,D187&gt;=ReadMe!$C$10),0,MAX(ReadMe!$C$15,(Drivers!$E$7+Drivers!$F$7*SIN($A188*ReadMe!$C$14+Drivers!$G$7))*INDEX(TrackData!$G$6:$G$315,MOD(INT(D187),ReadMe!$C$9)+1)*IF(AND($A188&gt;=Drivers!$I$7,$A188&lt;Drivers!$I$7+Drivers!$J$7),Drivers!$K$7,1)*IF(AND($A188&gt;=Drivers!$L$7,$A188&lt;Drivers!$L$7+Drivers!$M$7),Drivers!$N$7,1)))</x:f>
        <x:v>1.617721835804283</x:v>
      </x:c>
      <x:c r="K188" s="97" t="n">
        <x:f>IF(OR($A188&lt;=Drivers!$H$8,E187&gt;=ReadMe!$C$10),0,MAX(ReadMe!$C$15,(Drivers!$E$8+Drivers!$F$8*SIN($A188*ReadMe!$C$14+Drivers!$G$8))*INDEX(TrackData!$G$6:$G$315,MOD(INT(E187),ReadMe!$C$9)+1)*IF(AND($A188&gt;=Drivers!$I$8,$A188&lt;Drivers!$I$8+Drivers!$J$8),Drivers!$K$8,1)*IF(AND($A188&gt;=Drivers!$L$8,$A188&lt;Drivers!$L$8+Drivers!$M$8),Drivers!$N$8,1)))</x:f>
        <x:v>1.4712087268969003</x:v>
      </x:c>
      <x:c r="L188" s="97" t="n">
        <x:f>IF(OR($A188&lt;=Drivers!$H$9,F187&gt;=ReadMe!$C$10),0,MAX(ReadMe!$C$15,(Drivers!$E$9+Drivers!$F$9*SIN($A188*ReadMe!$C$14+Drivers!$G$9))*INDEX(TrackData!$G$6:$G$315,MOD(INT(F187),ReadMe!$C$9)+1)*IF(AND($A188&gt;=Drivers!$I$9,$A188&lt;Drivers!$I$9+Drivers!$J$9),Drivers!$K$9,1)*IF(AND($A188&gt;=Drivers!$L$9,$A188&lt;Drivers!$L$9+Drivers!$M$9),Drivers!$N$9,1)))</x:f>
        <x:v>3.48284880090689</x:v>
      </x:c>
      <x:c r="M188" s="97" t="n">
        <x:f>IF(OR($A188&lt;=Drivers!$H$10,G187&gt;=ReadMe!$C$10),0,MAX(ReadMe!$C$15,(Drivers!$E$10+Drivers!$F$10*SIN($A188*ReadMe!$C$14+Drivers!$G$10))*INDEX(TrackData!$G$6:$G$315,MOD(INT(G187),ReadMe!$C$9)+1)*IF(AND($A188&gt;=Drivers!$I$10,$A188&lt;Drivers!$I$10+Drivers!$J$10),Drivers!$K$10,1)*IF(AND($A188&gt;=Drivers!$L$10,$A188&lt;Drivers!$L$10+Drivers!$M$10),Drivers!$N$10,1)))</x:f>
        <x:v>0.24344049627513697</x:v>
      </x:c>
      <x:c r="N188" s="97" t="n">
        <x:f>IF(OR($A188&lt;=Drivers!$H$11,H187&gt;=ReadMe!$C$10),0,MAX(ReadMe!$C$15,(Drivers!$E$11+Drivers!$F$11*SIN($A188*ReadMe!$C$14+Drivers!$G$11))*INDEX(TrackData!$G$6:$G$315,MOD(INT(H187),ReadMe!$C$9)+1)*IF(AND($A188&gt;=Drivers!$I$11,$A188&lt;Drivers!$I$11+Drivers!$J$11),Drivers!$K$11,1)*IF(AND($A188&gt;=Drivers!$L$11,$A188&lt;Drivers!$L$11+Drivers!$M$11),Drivers!$N$11,1)))</x:f>
        <x:v>2.899435391375858</x:v>
      </x:c>
      <x:c r="O188" t="n">
        <x:f>MIN(ReadMe!$C$8,MAX(0,INT(C188/ReadMe!$C$9)))</x:f>
        <x:v>1</x:v>
      </x:c>
      <x:c r="P188" t="n">
        <x:f>MIN(ReadMe!$C$8,MAX(0,INT(D188/ReadMe!$C$9)))</x:f>
        <x:v>1</x:v>
      </x:c>
      <x:c r="Q188" t="n">
        <x:f>MIN(ReadMe!$C$8,MAX(0,INT(E188/ReadMe!$C$9)))</x:f>
        <x:v>1</x:v>
      </x:c>
      <x:c r="R188" t="n">
        <x:f>MIN(ReadMe!$C$8,MAX(0,INT(F188/ReadMe!$C$9)))</x:f>
        <x:v>1</x:v>
      </x:c>
      <x:c r="S188" t="n">
        <x:f>MIN(ReadMe!$C$8,MAX(0,INT(G188/ReadMe!$C$9)))</x:f>
        <x:v>1</x:v>
      </x:c>
      <x:c r="T188" t="n">
        <x:f>MIN(ReadMe!$C$8,MAX(0,INT(H188/ReadMe!$C$9)))</x:f>
        <x:v>1</x:v>
      </x:c>
    </x:row>
    <x:row r="189">
      <x:c r="A189" t="n">
        <x:v>183</x:v>
      </x:c>
      <x:c r="B189" s="97" t="n">
        <x:f>A189*ReadMe!$C$12</x:f>
        <x:v>45.75</x:v>
      </x:c>
      <x:c r="C189" s="97" t="n">
        <x:f>MIN(ReadMe!$C$10,C188+I189)</x:f>
        <x:v>423.4575298979128</x:v>
      </x:c>
      <x:c r="D189" s="97" t="n">
        <x:f>MIN(ReadMe!$C$10,D188+J189)</x:f>
        <x:v>412.80206165891</x:v>
      </x:c>
      <x:c r="E189" s="97" t="n">
        <x:f>MIN(ReadMe!$C$10,E188+K189)</x:f>
        <x:v>397.02736595272546</x:v>
      </x:c>
      <x:c r="F189" s="97" t="n">
        <x:f>MIN(ReadMe!$C$10,F188+L189)</x:f>
        <x:v>406.6066730433698</x:v>
      </x:c>
      <x:c r="G189" s="97" t="n">
        <x:f>MIN(ReadMe!$C$10,G188+M189)</x:f>
        <x:v>358.49555554644786</x:v>
      </x:c>
      <x:c r="H189" s="97" t="n">
        <x:f>MIN(ReadMe!$C$10,H188+N189)</x:f>
        <x:v>383.2969414496417</x:v>
      </x:c>
      <x:c r="I189" s="97" t="n">
        <x:f>IF(OR($A189&lt;=Drivers!$H$6,C188&gt;=ReadMe!$C$10),0,MAX(ReadMe!$C$15,(Drivers!$E$6+Drivers!$F$6*SIN($A189*ReadMe!$C$14+Drivers!$G$6))*INDEX(TrackData!$G$6:$G$315,MOD(INT(C188),ReadMe!$C$9)+1)*IF(AND($A189&gt;=Drivers!$I$6,$A189&lt;Drivers!$I$6+Drivers!$J$6),Drivers!$K$6,1)*IF(AND($A189&gt;=Drivers!$L$6,$A189&lt;Drivers!$L$6+Drivers!$M$6),Drivers!$N$6,1)))</x:f>
        <x:v>1.8308897905680594</x:v>
      </x:c>
      <x:c r="J189" s="97" t="n">
        <x:f>IF(OR($A189&lt;=Drivers!$H$7,D188&gt;=ReadMe!$C$10),0,MAX(ReadMe!$C$15,(Drivers!$E$7+Drivers!$F$7*SIN($A189*ReadMe!$C$14+Drivers!$G$7))*INDEX(TrackData!$G$6:$G$315,MOD(INT(D188),ReadMe!$C$9)+1)*IF(AND($A189&gt;=Drivers!$I$7,$A189&lt;Drivers!$I$7+Drivers!$J$7),Drivers!$K$7,1)*IF(AND($A189&gt;=Drivers!$L$7,$A189&lt;Drivers!$L$7+Drivers!$M$7),Drivers!$N$7,1)))</x:f>
        <x:v>1.6045394335378198</x:v>
      </x:c>
      <x:c r="K189" s="97" t="n">
        <x:f>IF(OR($A189&lt;=Drivers!$H$8,E188&gt;=ReadMe!$C$10),0,MAX(ReadMe!$C$15,(Drivers!$E$8+Drivers!$F$8*SIN($A189*ReadMe!$C$14+Drivers!$G$8))*INDEX(TrackData!$G$6:$G$315,MOD(INT(E188),ReadMe!$C$9)+1)*IF(AND($A189&gt;=Drivers!$I$8,$A189&lt;Drivers!$I$8+Drivers!$J$8),Drivers!$K$8,1)*IF(AND($A189&gt;=Drivers!$L$8,$A189&lt;Drivers!$L$8+Drivers!$M$8),Drivers!$N$8,1)))</x:f>
        <x:v>1.4783148674754711</x:v>
      </x:c>
      <x:c r="L189" s="97" t="n">
        <x:f>IF(OR($A189&lt;=Drivers!$H$9,F188&gt;=ReadMe!$C$10),0,MAX(ReadMe!$C$15,(Drivers!$E$9+Drivers!$F$9*SIN($A189*ReadMe!$C$14+Drivers!$G$9))*INDEX(TrackData!$G$6:$G$315,MOD(INT(F188),ReadMe!$C$9)+1)*IF(AND($A189&gt;=Drivers!$I$9,$A189&lt;Drivers!$I$9+Drivers!$J$9),Drivers!$K$9,1)*IF(AND($A189&gt;=Drivers!$L$9,$A189&lt;Drivers!$L$9+Drivers!$M$9),Drivers!$N$9,1)))</x:f>
        <x:v>3.5098160016319055</x:v>
      </x:c>
      <x:c r="M189" s="97" t="n">
        <x:f>IF(OR($A189&lt;=Drivers!$H$10,G188&gt;=ReadMe!$C$10),0,MAX(ReadMe!$C$15,(Drivers!$E$10+Drivers!$F$10*SIN($A189*ReadMe!$C$14+Drivers!$G$10))*INDEX(TrackData!$G$6:$G$315,MOD(INT(G188),ReadMe!$C$9)+1)*IF(AND($A189&gt;=Drivers!$I$10,$A189&lt;Drivers!$I$10+Drivers!$J$10),Drivers!$K$10,1)*IF(AND($A189&gt;=Drivers!$L$10,$A189&lt;Drivers!$L$10+Drivers!$M$10),Drivers!$N$10,1)))</x:f>
        <x:v>0.2445104717450588</x:v>
      </x:c>
      <x:c r="N189" s="97" t="n">
        <x:f>IF(OR($A189&lt;=Drivers!$H$11,H188&gt;=ReadMe!$C$10),0,MAX(ReadMe!$C$15,(Drivers!$E$11+Drivers!$F$11*SIN($A189*ReadMe!$C$14+Drivers!$G$11))*INDEX(TrackData!$G$6:$G$315,MOD(INT(H188),ReadMe!$C$9)+1)*IF(AND($A189&gt;=Drivers!$I$11,$A189&lt;Drivers!$I$11+Drivers!$J$11),Drivers!$K$11,1)*IF(AND($A189&gt;=Drivers!$L$11,$A189&lt;Drivers!$L$11+Drivers!$M$11),Drivers!$N$11,1)))</x:f>
        <x:v>2.889810368523398</x:v>
      </x:c>
      <x:c r="O189" t="n">
        <x:f>MIN(ReadMe!$C$8,MAX(0,INT(C189/ReadMe!$C$9)))</x:f>
        <x:v>1</x:v>
      </x:c>
      <x:c r="P189" t="n">
        <x:f>MIN(ReadMe!$C$8,MAX(0,INT(D189/ReadMe!$C$9)))</x:f>
        <x:v>1</x:v>
      </x:c>
      <x:c r="Q189" t="n">
        <x:f>MIN(ReadMe!$C$8,MAX(0,INT(E189/ReadMe!$C$9)))</x:f>
        <x:v>1</x:v>
      </x:c>
      <x:c r="R189" t="n">
        <x:f>MIN(ReadMe!$C$8,MAX(0,INT(F189/ReadMe!$C$9)))</x:f>
        <x:v>1</x:v>
      </x:c>
      <x:c r="S189" t="n">
        <x:f>MIN(ReadMe!$C$8,MAX(0,INT(G189/ReadMe!$C$9)))</x:f>
        <x:v>1</x:v>
      </x:c>
      <x:c r="T189" t="n">
        <x:f>MIN(ReadMe!$C$8,MAX(0,INT(H189/ReadMe!$C$9)))</x:f>
        <x:v>1</x:v>
      </x:c>
    </x:row>
    <x:row r="190">
      <x:c r="A190" t="n">
        <x:v>184</x:v>
      </x:c>
      <x:c r="B190" s="97" t="n">
        <x:f>A190*ReadMe!$C$12</x:f>
        <x:v>46</x:v>
      </x:c>
      <x:c r="C190" s="97" t="n">
        <x:f>MIN(ReadMe!$C$10,C189+I190)</x:f>
        <x:v>425.2772325733741</x:v>
      </x:c>
      <x:c r="D190" s="97" t="n">
        <x:f>MIN(ReadMe!$C$10,D189+J190)</x:f>
        <x:v>414.3942769839218</x:v>
      </x:c>
      <x:c r="E190" s="97" t="n">
        <x:f>MIN(ReadMe!$C$10,E189+K190)</x:f>
        <x:v>399.28027679700523</x:v>
      </x:c>
      <x:c r="F190" s="97" t="n">
        <x:f>MIN(ReadMe!$C$10,F189+L190)</x:f>
        <x:v>408.94089171934286</x:v>
      </x:c>
      <x:c r="G190" s="97" t="n">
        <x:f>MIN(ReadMe!$C$10,G189+M190)</x:f>
        <x:v>358.7409589070305</x:v>
      </x:c>
      <x:c r="H190" s="97" t="n">
        <x:f>MIN(ReadMe!$C$10,H189+N190)</x:f>
        <x:v>386.17540683942207</x:v>
      </x:c>
      <x:c r="I190" s="97" t="n">
        <x:f>IF(OR($A190&lt;=Drivers!$H$6,C189&gt;=ReadMe!$C$10),0,MAX(ReadMe!$C$15,(Drivers!$E$6+Drivers!$F$6*SIN($A190*ReadMe!$C$14+Drivers!$G$6))*INDEX(TrackData!$G$6:$G$315,MOD(INT(C189),ReadMe!$C$9)+1)*IF(AND($A190&gt;=Drivers!$I$6,$A190&lt;Drivers!$I$6+Drivers!$J$6),Drivers!$K$6,1)*IF(AND($A190&gt;=Drivers!$L$6,$A190&lt;Drivers!$L$6+Drivers!$M$6),Drivers!$N$6,1)))</x:f>
        <x:v>1.819702675461266</x:v>
      </x:c>
      <x:c r="J190" s="97" t="n">
        <x:f>IF(OR($A190&lt;=Drivers!$H$7,D189&gt;=ReadMe!$C$10),0,MAX(ReadMe!$C$15,(Drivers!$E$7+Drivers!$F$7*SIN($A190*ReadMe!$C$14+Drivers!$G$7))*INDEX(TrackData!$G$6:$G$315,MOD(INT(D189),ReadMe!$C$9)+1)*IF(AND($A190&gt;=Drivers!$I$7,$A190&lt;Drivers!$I$7+Drivers!$J$7),Drivers!$K$7,1)*IF(AND($A190&gt;=Drivers!$L$7,$A190&lt;Drivers!$L$7+Drivers!$M$7),Drivers!$N$7,1)))</x:f>
        <x:v>1.5922153250118143</x:v>
      </x:c>
      <x:c r="K190" s="97" t="n">
        <x:f>IF(OR($A190&lt;=Drivers!$H$8,E189&gt;=ReadMe!$C$10),0,MAX(ReadMe!$C$15,(Drivers!$E$8+Drivers!$F$8*SIN($A190*ReadMe!$C$14+Drivers!$G$8))*INDEX(TrackData!$G$6:$G$315,MOD(INT(E189),ReadMe!$C$9)+1)*IF(AND($A190&gt;=Drivers!$I$8,$A190&lt;Drivers!$I$8+Drivers!$J$8),Drivers!$K$8,1)*IF(AND($A190&gt;=Drivers!$L$8,$A190&lt;Drivers!$L$8+Drivers!$M$8),Drivers!$N$8,1)))</x:f>
        <x:v>2.25291084427976</x:v>
      </x:c>
      <x:c r="L190" s="97" t="n">
        <x:f>IF(OR($A190&lt;=Drivers!$H$9,F189&gt;=ReadMe!$C$10),0,MAX(ReadMe!$C$15,(Drivers!$E$9+Drivers!$F$9*SIN($A190*ReadMe!$C$14+Drivers!$G$9))*INDEX(TrackData!$G$6:$G$315,MOD(INT(F189),ReadMe!$C$9)+1)*IF(AND($A190&gt;=Drivers!$I$9,$A190&lt;Drivers!$I$9+Drivers!$J$9),Drivers!$K$9,1)*IF(AND($A190&gt;=Drivers!$L$9,$A190&lt;Drivers!$L$9+Drivers!$M$9),Drivers!$N$9,1)))</x:f>
        <x:v>2.334218675973054</x:v>
      </x:c>
      <x:c r="M190" s="97" t="n">
        <x:f>IF(OR($A190&lt;=Drivers!$H$10,G189&gt;=ReadMe!$C$10),0,MAX(ReadMe!$C$15,(Drivers!$E$10+Drivers!$F$10*SIN($A190*ReadMe!$C$14+Drivers!$G$10))*INDEX(TrackData!$G$6:$G$315,MOD(INT(G189),ReadMe!$C$9)+1)*IF(AND($A190&gt;=Drivers!$I$10,$A190&lt;Drivers!$I$10+Drivers!$J$10),Drivers!$K$10,1)*IF(AND($A190&gt;=Drivers!$L$10,$A190&lt;Drivers!$L$10+Drivers!$M$10),Drivers!$N$10,1)))</x:f>
        <x:v>0.2454033605826403</x:v>
      </x:c>
      <x:c r="N190" s="97" t="n">
        <x:f>IF(OR($A190&lt;=Drivers!$H$11,H189&gt;=ReadMe!$C$10),0,MAX(ReadMe!$C$15,(Drivers!$E$11+Drivers!$F$11*SIN($A190*ReadMe!$C$14+Drivers!$G$11))*INDEX(TrackData!$G$6:$G$315,MOD(INT(H189),ReadMe!$C$9)+1)*IF(AND($A190&gt;=Drivers!$I$11,$A190&lt;Drivers!$I$11+Drivers!$J$11),Drivers!$K$11,1)*IF(AND($A190&gt;=Drivers!$L$11,$A190&lt;Drivers!$L$11+Drivers!$M$11),Drivers!$N$11,1)))</x:f>
        <x:v>2.8784653897803927</x:v>
      </x:c>
      <x:c r="O190" t="n">
        <x:f>MIN(ReadMe!$C$8,MAX(0,INT(C190/ReadMe!$C$9)))</x:f>
        <x:v>1</x:v>
      </x:c>
      <x:c r="P190" t="n">
        <x:f>MIN(ReadMe!$C$8,MAX(0,INT(D190/ReadMe!$C$9)))</x:f>
        <x:v>1</x:v>
      </x:c>
      <x:c r="Q190" t="n">
        <x:f>MIN(ReadMe!$C$8,MAX(0,INT(E190/ReadMe!$C$9)))</x:f>
        <x:v>1</x:v>
      </x:c>
      <x:c r="R190" t="n">
        <x:f>MIN(ReadMe!$C$8,MAX(0,INT(F190/ReadMe!$C$9)))</x:f>
        <x:v>1</x:v>
      </x:c>
      <x:c r="S190" t="n">
        <x:f>MIN(ReadMe!$C$8,MAX(0,INT(G190/ReadMe!$C$9)))</x:f>
        <x:v>1</x:v>
      </x:c>
      <x:c r="T190" t="n">
        <x:f>MIN(ReadMe!$C$8,MAX(0,INT(H190/ReadMe!$C$9)))</x:f>
        <x:v>1</x:v>
      </x:c>
    </x:row>
    <x:row r="191">
      <x:c r="A191" t="n">
        <x:v>185</x:v>
      </x:c>
      <x:c r="B191" s="97" t="n">
        <x:f>A191*ReadMe!$C$12</x:f>
        <x:v>46.25</x:v>
      </x:c>
      <x:c r="C191" s="97" t="n">
        <x:f>MIN(ReadMe!$C$10,C190+I191)</x:f>
        <x:v>427.0853067838562</x:v>
      </x:c>
      <x:c r="D191" s="97" t="n">
        <x:f>MIN(ReadMe!$C$10,D190+J191)</x:f>
        <x:v>415.9751113462028</x:v>
      </x:c>
      <x:c r="E191" s="97" t="n">
        <x:f>MIN(ReadMe!$C$10,E190+K191)</x:f>
        <x:v>401.54841064767675</x:v>
      </x:c>
      <x:c r="F191" s="97" t="n">
        <x:f>MIN(ReadMe!$C$10,F190+L191)</x:f>
        <x:v>411.29267013112144</x:v>
      </x:c>
      <x:c r="G191" s="97" t="n">
        <x:f>MIN(ReadMe!$C$10,G190+M191)</x:f>
        <x:v>358.98707192223765</x:v>
      </x:c>
      <x:c r="H191" s="97" t="n">
        <x:f>MIN(ReadMe!$C$10,H190+N191)</x:f>
        <x:v>388.0666226928817</x:v>
      </x:c>
      <x:c r="I191" s="97" t="n">
        <x:f>IF(OR($A191&lt;=Drivers!$H$6,C190&gt;=ReadMe!$C$10),0,MAX(ReadMe!$C$15,(Drivers!$E$6+Drivers!$F$6*SIN($A191*ReadMe!$C$14+Drivers!$G$6))*INDEX(TrackData!$G$6:$G$315,MOD(INT(C190),ReadMe!$C$9)+1)*IF(AND($A191&gt;=Drivers!$I$6,$A191&lt;Drivers!$I$6+Drivers!$J$6),Drivers!$K$6,1)*IF(AND($A191&gt;=Drivers!$L$6,$A191&lt;Drivers!$L$6+Drivers!$M$6),Drivers!$N$6,1)))</x:f>
        <x:v>1.8080742104821237</x:v>
      </x:c>
      <x:c r="J191" s="97" t="n">
        <x:f>IF(OR($A191&lt;=Drivers!$H$7,D190&gt;=ReadMe!$C$10),0,MAX(ReadMe!$C$15,(Drivers!$E$7+Drivers!$F$7*SIN($A191*ReadMe!$C$14+Drivers!$G$7))*INDEX(TrackData!$G$6:$G$315,MOD(INT(D190),ReadMe!$C$9)+1)*IF(AND($A191&gt;=Drivers!$I$7,$A191&lt;Drivers!$I$7+Drivers!$J$7),Drivers!$K$7,1)*IF(AND($A191&gt;=Drivers!$L$7,$A191&lt;Drivers!$L$7+Drivers!$M$7),Drivers!$N$7,1)))</x:f>
        <x:v>1.5808343622809697</x:v>
      </x:c>
      <x:c r="K191" s="97" t="n">
        <x:f>IF(OR($A191&lt;=Drivers!$H$8,E190&gt;=ReadMe!$C$10),0,MAX(ReadMe!$C$15,(Drivers!$E$8+Drivers!$F$8*SIN($A191*ReadMe!$C$14+Drivers!$G$8))*INDEX(TrackData!$G$6:$G$315,MOD(INT(E190),ReadMe!$C$9)+1)*IF(AND($A191&gt;=Drivers!$I$8,$A191&lt;Drivers!$I$8+Drivers!$J$8),Drivers!$K$8,1)*IF(AND($A191&gt;=Drivers!$L$8,$A191&lt;Drivers!$L$8+Drivers!$M$8),Drivers!$N$8,1)))</x:f>
        <x:v>2.2681338506714956</x:v>
      </x:c>
      <x:c r="L191" s="97" t="n">
        <x:f>IF(OR($A191&lt;=Drivers!$H$9,F190&gt;=ReadMe!$C$10),0,MAX(ReadMe!$C$15,(Drivers!$E$9+Drivers!$F$9*SIN($A191*ReadMe!$C$14+Drivers!$G$9))*INDEX(TrackData!$G$6:$G$315,MOD(INT(F190),ReadMe!$C$9)+1)*IF(AND($A191&gt;=Drivers!$I$9,$A191&lt;Drivers!$I$9+Drivers!$J$9),Drivers!$K$9,1)*IF(AND($A191&gt;=Drivers!$L$9,$A191&lt;Drivers!$L$9+Drivers!$M$9),Drivers!$N$9,1)))</x:f>
        <x:v>2.351778411778579</x:v>
      </x:c>
      <x:c r="M191" s="97" t="n">
        <x:f>IF(OR($A191&lt;=Drivers!$H$10,G190&gt;=ReadMe!$C$10),0,MAX(ReadMe!$C$15,(Drivers!$E$10+Drivers!$F$10*SIN($A191*ReadMe!$C$14+Drivers!$G$10))*INDEX(TrackData!$G$6:$G$315,MOD(INT(G190),ReadMe!$C$9)+1)*IF(AND($A191&gt;=Drivers!$I$10,$A191&lt;Drivers!$I$10+Drivers!$J$10),Drivers!$K$10,1)*IF(AND($A191&gt;=Drivers!$L$10,$A191&lt;Drivers!$L$10+Drivers!$M$10),Drivers!$N$10,1)))</x:f>
        <x:v>0.24611301520711912</x:v>
      </x:c>
      <x:c r="N191" s="97" t="n">
        <x:f>IF(OR($A191&lt;=Drivers!$H$11,H190&gt;=ReadMe!$C$10),0,MAX(ReadMe!$C$15,(Drivers!$E$11+Drivers!$F$11*SIN($A191*ReadMe!$C$14+Drivers!$G$11))*INDEX(TrackData!$G$6:$G$315,MOD(INT(H190),ReadMe!$C$9)+1)*IF(AND($A191&gt;=Drivers!$I$11,$A191&lt;Drivers!$I$11+Drivers!$J$11),Drivers!$K$11,1)*IF(AND($A191&gt;=Drivers!$L$11,$A191&lt;Drivers!$L$11+Drivers!$M$11),Drivers!$N$11,1)))</x:f>
        <x:v>1.8912158534596155</x:v>
      </x:c>
      <x:c r="O191" t="n">
        <x:f>MIN(ReadMe!$C$8,MAX(0,INT(C191/ReadMe!$C$9)))</x:f>
        <x:v>1</x:v>
      </x:c>
      <x:c r="P191" t="n">
        <x:f>MIN(ReadMe!$C$8,MAX(0,INT(D191/ReadMe!$C$9)))</x:f>
        <x:v>1</x:v>
      </x:c>
      <x:c r="Q191" t="n">
        <x:f>MIN(ReadMe!$C$8,MAX(0,INT(E191/ReadMe!$C$9)))</x:f>
        <x:v>1</x:v>
      </x:c>
      <x:c r="R191" t="n">
        <x:f>MIN(ReadMe!$C$8,MAX(0,INT(F191/ReadMe!$C$9)))</x:f>
        <x:v>1</x:v>
      </x:c>
      <x:c r="S191" t="n">
        <x:f>MIN(ReadMe!$C$8,MAX(0,INT(G191/ReadMe!$C$9)))</x:f>
        <x:v>1</x:v>
      </x:c>
      <x:c r="T191" t="n">
        <x:f>MIN(ReadMe!$C$8,MAX(0,INT(H191/ReadMe!$C$9)))</x:f>
        <x:v>1</x:v>
      </x:c>
    </x:row>
    <x:row r="192">
      <x:c r="A192" t="n">
        <x:v>186</x:v>
      </x:c>
      <x:c r="B192" s="97" t="n">
        <x:f>A192*ReadMe!$C$12</x:f>
        <x:v>46.5</x:v>
      </x:c>
      <x:c r="C192" s="97" t="n">
        <x:f>MIN(ReadMe!$C$10,C191+I192)</x:f>
        <x:v>428.8813912420037</x:v>
      </x:c>
      <x:c r="D192" s="97" t="n">
        <x:f>MIN(ReadMe!$C$10,D191+J192)</x:f>
        <x:v>417.54558625000055</x:v>
      </x:c>
      <x:c r="E192" s="97" t="n">
        <x:f>MIN(ReadMe!$C$10,E191+K192)</x:f>
        <x:v>403.8338458670784</x:v>
      </x:c>
      <x:c r="F192" s="97" t="n">
        <x:f>MIN(ReadMe!$C$10,F191+L192)</x:f>
        <x:v>413.66170700002544</x:v>
      </x:c>
      <x:c r="G192" s="97" t="n">
        <x:f>MIN(ReadMe!$C$10,G191+M192)</x:f>
        <x:v>359.23370647185135</x:v>
      </x:c>
      <x:c r="H192" s="97" t="n">
        <x:f>MIN(ReadMe!$C$10,H191+N192)</x:f>
        <x:v>389.9482426385421</x:v>
      </x:c>
      <x:c r="I192" s="97" t="n">
        <x:f>IF(OR($A192&lt;=Drivers!$H$6,C191&gt;=ReadMe!$C$10),0,MAX(ReadMe!$C$15,(Drivers!$E$6+Drivers!$F$6*SIN($A192*ReadMe!$C$14+Drivers!$G$6))*INDEX(TrackData!$G$6:$G$315,MOD(INT(C191),ReadMe!$C$9)+1)*IF(AND($A192&gt;=Drivers!$I$6,$A192&lt;Drivers!$I$6+Drivers!$J$6),Drivers!$K$6,1)*IF(AND($A192&gt;=Drivers!$L$6,$A192&lt;Drivers!$L$6+Drivers!$M$6),Drivers!$N$6,1)))</x:f>
        <x:v>1.796084458147481</x:v>
      </x:c>
      <x:c r="J192" s="97" t="n">
        <x:f>IF(OR($A192&lt;=Drivers!$H$7,D191&gt;=ReadMe!$C$10),0,MAX(ReadMe!$C$15,(Drivers!$E$7+Drivers!$F$7*SIN($A192*ReadMe!$C$14+Drivers!$G$7))*INDEX(TrackData!$G$6:$G$315,MOD(INT(D191),ReadMe!$C$9)+1)*IF(AND($A192&gt;=Drivers!$I$7,$A192&lt;Drivers!$I$7+Drivers!$J$7),Drivers!$K$7,1)*IF(AND($A192&gt;=Drivers!$L$7,$A192&lt;Drivers!$L$7+Drivers!$M$7),Drivers!$N$7,1)))</x:f>
        <x:v>1.570474903797757</x:v>
      </x:c>
      <x:c r="K192" s="97" t="n">
        <x:f>IF(OR($A192&lt;=Drivers!$H$8,E191&gt;=ReadMe!$C$10),0,MAX(ReadMe!$C$15,(Drivers!$E$8+Drivers!$F$8*SIN($A192*ReadMe!$C$14+Drivers!$G$8))*INDEX(TrackData!$G$6:$G$315,MOD(INT(E191),ReadMe!$C$9)+1)*IF(AND($A192&gt;=Drivers!$I$8,$A192&lt;Drivers!$I$8+Drivers!$J$8),Drivers!$K$8,1)*IF(AND($A192&gt;=Drivers!$L$8,$A192&lt;Drivers!$L$8+Drivers!$M$8),Drivers!$N$8,1)))</x:f>
        <x:v>2.2854352194016827</x:v>
      </x:c>
      <x:c r="L192" s="97" t="n">
        <x:f>IF(OR($A192&lt;=Drivers!$H$9,F191&gt;=ReadMe!$C$10),0,MAX(ReadMe!$C$15,(Drivers!$E$9+Drivers!$F$9*SIN($A192*ReadMe!$C$14+Drivers!$G$9))*INDEX(TrackData!$G$6:$G$315,MOD(INT(F191),ReadMe!$C$9)+1)*IF(AND($A192&gt;=Drivers!$I$9,$A192&lt;Drivers!$I$9+Drivers!$J$9),Drivers!$K$9,1)*IF(AND($A192&gt;=Drivers!$L$9,$A192&lt;Drivers!$L$9+Drivers!$M$9),Drivers!$N$9,1)))</x:f>
        <x:v>2.369036868904023</x:v>
      </x:c>
      <x:c r="M192" s="97" t="n">
        <x:f>IF(OR($A192&lt;=Drivers!$H$10,G191&gt;=ReadMe!$C$10),0,MAX(ReadMe!$C$15,(Drivers!$E$10+Drivers!$F$10*SIN($A192*ReadMe!$C$14+Drivers!$G$10))*INDEX(TrackData!$G$6:$G$315,MOD(INT(G191),ReadMe!$C$9)+1)*IF(AND($A192&gt;=Drivers!$I$10,$A192&lt;Drivers!$I$10+Drivers!$J$10),Drivers!$K$10,1)*IF(AND($A192&gt;=Drivers!$L$10,$A192&lt;Drivers!$L$10+Drivers!$M$10),Drivers!$N$10,1)))</x:f>
        <x:v>0.24663454961372733</x:v>
      </x:c>
      <x:c r="N192" s="97" t="n">
        <x:f>IF(OR($A192&lt;=Drivers!$H$11,H191&gt;=ReadMe!$C$10),0,MAX(ReadMe!$C$15,(Drivers!$E$11+Drivers!$F$11*SIN($A192*ReadMe!$C$14+Drivers!$G$11))*INDEX(TrackData!$G$6:$G$315,MOD(INT(H191),ReadMe!$C$9)+1)*IF(AND($A192&gt;=Drivers!$I$11,$A192&lt;Drivers!$I$11+Drivers!$J$11),Drivers!$K$11,1)*IF(AND($A192&gt;=Drivers!$L$11,$A192&lt;Drivers!$L$11+Drivers!$M$11),Drivers!$N$11,1)))</x:f>
        <x:v>1.8816199456604337</x:v>
      </x:c>
      <x:c r="O192" t="n">
        <x:f>MIN(ReadMe!$C$8,MAX(0,INT(C192/ReadMe!$C$9)))</x:f>
        <x:v>1</x:v>
      </x:c>
      <x:c r="P192" t="n">
        <x:f>MIN(ReadMe!$C$8,MAX(0,INT(D192/ReadMe!$C$9)))</x:f>
        <x:v>1</x:v>
      </x:c>
      <x:c r="Q192" t="n">
        <x:f>MIN(ReadMe!$C$8,MAX(0,INT(E192/ReadMe!$C$9)))</x:f>
        <x:v>1</x:v>
      </x:c>
      <x:c r="R192" t="n">
        <x:f>MIN(ReadMe!$C$8,MAX(0,INT(F192/ReadMe!$C$9)))</x:f>
        <x:v>1</x:v>
      </x:c>
      <x:c r="S192" t="n">
        <x:f>MIN(ReadMe!$C$8,MAX(0,INT(G192/ReadMe!$C$9)))</x:f>
        <x:v>1</x:v>
      </x:c>
      <x:c r="T192" t="n">
        <x:f>MIN(ReadMe!$C$8,MAX(0,INT(H192/ReadMe!$C$9)))</x:f>
        <x:v>1</x:v>
      </x:c>
    </x:row>
    <x:row r="193">
      <x:c r="A193" t="n">
        <x:v>187</x:v>
      </x:c>
      <x:c r="B193" s="97" t="n">
        <x:f>A193*ReadMe!$C$12</x:f>
        <x:v>46.75</x:v>
      </x:c>
      <x:c r="C193" s="97" t="n">
        <x:f>MIN(ReadMe!$C$10,C192+I193)</x:f>
        <x:v>430.665207210458</x:v>
      </x:c>
      <x:c r="D193" s="97" t="n">
        <x:f>MIN(ReadMe!$C$10,D192+J193)</x:f>
        <x:v>419.9110533331988</x:v>
      </x:c>
      <x:c r="E193" s="97" t="n">
        <x:f>MIN(ReadMe!$C$10,E192+K193)</x:f>
        <x:v>406.1385416968283</x:v>
      </x:c>
      <x:c r="F193" s="97" t="n">
        <x:f>MIN(ReadMe!$C$10,F192+L193)</x:f>
        <x:v>416.0475822221028</x:v>
      </x:c>
      <x:c r="G193" s="97" t="n">
        <x:f>MIN(ReadMe!$C$10,G192+M193)</x:f>
        <x:v>359.60789491581204</x:v>
      </x:c>
      <x:c r="H193" s="97" t="n">
        <x:f>MIN(ReadMe!$C$10,H192+N193)</x:f>
        <x:v>391.8193081406667</x:v>
      </x:c>
      <x:c r="I193" s="97" t="n">
        <x:f>IF(OR($A193&lt;=Drivers!$H$6,C192&gt;=ReadMe!$C$10),0,MAX(ReadMe!$C$15,(Drivers!$E$6+Drivers!$F$6*SIN($A193*ReadMe!$C$14+Drivers!$G$6))*INDEX(TrackData!$G$6:$G$315,MOD(INT(C192),ReadMe!$C$9)+1)*IF(AND($A193&gt;=Drivers!$I$6,$A193&lt;Drivers!$I$6+Drivers!$J$6),Drivers!$K$6,1)*IF(AND($A193&gt;=Drivers!$L$6,$A193&lt;Drivers!$L$6+Drivers!$M$6),Drivers!$N$6,1)))</x:f>
        <x:v>1.7838159684542654</x:v>
      </x:c>
      <x:c r="J193" s="97" t="n">
        <x:f>IF(OR($A193&lt;=Drivers!$H$7,D192&gt;=ReadMe!$C$10),0,MAX(ReadMe!$C$15,(Drivers!$E$7+Drivers!$F$7*SIN($A193*ReadMe!$C$14+Drivers!$G$7))*INDEX(TrackData!$G$6:$G$315,MOD(INT(D192),ReadMe!$C$9)+1)*IF(AND($A193&gt;=Drivers!$I$7,$A193&lt;Drivers!$I$7+Drivers!$J$7),Drivers!$K$7,1)*IF(AND($A193&gt;=Drivers!$L$7,$A193&lt;Drivers!$L$7+Drivers!$M$7),Drivers!$N$7,1)))</x:f>
        <x:v>2.3654670831982814</x:v>
      </x:c>
      <x:c r="K193" s="97" t="n">
        <x:f>IF(OR($A193&lt;=Drivers!$H$8,E192&gt;=ReadMe!$C$10),0,MAX(ReadMe!$C$15,(Drivers!$E$8+Drivers!$F$8*SIN($A193*ReadMe!$C$14+Drivers!$G$8))*INDEX(TrackData!$G$6:$G$315,MOD(INT(E192),ReadMe!$C$9)+1)*IF(AND($A193&gt;=Drivers!$I$8,$A193&lt;Drivers!$I$8+Drivers!$J$8),Drivers!$K$8,1)*IF(AND($A193&gt;=Drivers!$L$8,$A193&lt;Drivers!$L$8+Drivers!$M$8),Drivers!$N$8,1)))</x:f>
        <x:v>2.3046958297499196</x:v>
      </x:c>
      <x:c r="L193" s="97" t="n">
        <x:f>IF(OR($A193&lt;=Drivers!$H$9,F192&gt;=ReadMe!$C$10),0,MAX(ReadMe!$C$15,(Drivers!$E$9+Drivers!$F$9*SIN($A193*ReadMe!$C$14+Drivers!$G$9))*INDEX(TrackData!$G$6:$G$315,MOD(INT(F192),ReadMe!$C$9)+1)*IF(AND($A193&gt;=Drivers!$I$9,$A193&lt;Drivers!$I$9+Drivers!$J$9),Drivers!$K$9,1)*IF(AND($A193&gt;=Drivers!$L$9,$A193&lt;Drivers!$L$9+Drivers!$M$9),Drivers!$N$9,1)))</x:f>
        <x:v>2.3858752220773587</x:v>
      </x:c>
      <x:c r="M193" s="97" t="n">
        <x:f>IF(OR($A193&lt;=Drivers!$H$10,G192&gt;=ReadMe!$C$10),0,MAX(ReadMe!$C$15,(Drivers!$E$10+Drivers!$F$10*SIN($A193*ReadMe!$C$14+Drivers!$G$10))*INDEX(TrackData!$G$6:$G$315,MOD(INT(G192),ReadMe!$C$9)+1)*IF(AND($A193&gt;=Drivers!$I$10,$A193&lt;Drivers!$I$10+Drivers!$J$10),Drivers!$K$10,1)*IF(AND($A193&gt;=Drivers!$L$10,$A193&lt;Drivers!$L$10+Drivers!$M$10),Drivers!$N$10,1)))</x:f>
        <x:v>0.37418844396069706</x:v>
      </x:c>
      <x:c r="N193" s="97" t="n">
        <x:f>IF(OR($A193&lt;=Drivers!$H$11,H192&gt;=ReadMe!$C$10),0,MAX(ReadMe!$C$15,(Drivers!$E$11+Drivers!$F$11*SIN($A193*ReadMe!$C$14+Drivers!$G$11))*INDEX(TrackData!$G$6:$G$315,MOD(INT(H192),ReadMe!$C$9)+1)*IF(AND($A193&gt;=Drivers!$I$11,$A193&lt;Drivers!$I$11+Drivers!$J$11),Drivers!$K$11,1)*IF(AND($A193&gt;=Drivers!$L$11,$A193&lt;Drivers!$L$11+Drivers!$M$11),Drivers!$N$11,1)))</x:f>
        <x:v>1.8710655021245841</x:v>
      </x:c>
      <x:c r="O193" t="n">
        <x:f>MIN(ReadMe!$C$8,MAX(0,INT(C193/ReadMe!$C$9)))</x:f>
        <x:v>1</x:v>
      </x:c>
      <x:c r="P193" t="n">
        <x:f>MIN(ReadMe!$C$8,MAX(0,INT(D193/ReadMe!$C$9)))</x:f>
        <x:v>1</x:v>
      </x:c>
      <x:c r="Q193" t="n">
        <x:f>MIN(ReadMe!$C$8,MAX(0,INT(E193/ReadMe!$C$9)))</x:f>
        <x:v>1</x:v>
      </x:c>
      <x:c r="R193" t="n">
        <x:f>MIN(ReadMe!$C$8,MAX(0,INT(F193/ReadMe!$C$9)))</x:f>
        <x:v>1</x:v>
      </x:c>
      <x:c r="S193" t="n">
        <x:f>MIN(ReadMe!$C$8,MAX(0,INT(G193/ReadMe!$C$9)))</x:f>
        <x:v>1</x:v>
      </x:c>
      <x:c r="T193" t="n">
        <x:f>MIN(ReadMe!$C$8,MAX(0,INT(H193/ReadMe!$C$9)))</x:f>
        <x:v>1</x:v>
      </x:c>
    </x:row>
    <x:row r="194">
      <x:c r="A194" t="n">
        <x:v>188</x:v>
      </x:c>
      <x:c r="B194" s="97" t="n">
        <x:f>A194*ReadMe!$C$12</x:f>
        <x:v>47</x:v>
      </x:c>
      <x:c r="C194" s="97" t="n">
        <x:f>MIN(ReadMe!$C$10,C193+I194)</x:f>
        <x:v>433.34907571124427</x:v>
      </x:c>
      <x:c r="D194" s="97" t="n">
        <x:f>MIN(ReadMe!$C$10,D193+J194)</x:f>
        <x:v>421.4641516099857</x:v>
      </x:c>
      <x:c r="E194" s="97" t="n">
        <x:f>MIN(ReadMe!$C$10,E193+K194)</x:f>
        <x:v>407.6735585240362</x:v>
      </x:c>
      <x:c r="F194" s="97" t="n">
        <x:f>MIN(ReadMe!$C$10,F193+L194)</x:f>
        <x:v>418.8473229429205</x:v>
      </x:c>
      <x:c r="G194" s="97" t="n">
        <x:f>MIN(ReadMe!$C$10,G193+M194)</x:f>
        <x:v>362.48785079645097</x:v>
      </x:c>
      <x:c r="H194" s="97" t="n">
        <x:f>MIN(ReadMe!$C$10,H193+N194)</x:f>
        <x:v>393.6789333313485</x:v>
      </x:c>
      <x:c r="I194" s="97" t="n">
        <x:f>IF(OR($A194&lt;=Drivers!$H$6,C193&gt;=ReadMe!$C$10),0,MAX(ReadMe!$C$15,(Drivers!$E$6+Drivers!$F$6*SIN($A194*ReadMe!$C$14+Drivers!$G$6))*INDEX(TrackData!$G$6:$G$315,MOD(INT(C193),ReadMe!$C$9)+1)*IF(AND($A194&gt;=Drivers!$I$6,$A194&lt;Drivers!$I$6+Drivers!$J$6),Drivers!$K$6,1)*IF(AND($A194&gt;=Drivers!$L$6,$A194&lt;Drivers!$L$6+Drivers!$M$6),Drivers!$N$6,1)))</x:f>
        <x:v>2.683868500786294</x:v>
      </x:c>
      <x:c r="J194" s="97" t="n">
        <x:f>IF(OR($A194&lt;=Drivers!$H$7,D193&gt;=ReadMe!$C$10),0,MAX(ReadMe!$C$15,(Drivers!$E$7+Drivers!$F$7*SIN($A194*ReadMe!$C$14+Drivers!$G$7))*INDEX(TrackData!$G$6:$G$315,MOD(INT(D193),ReadMe!$C$9)+1)*IF(AND($A194&gt;=Drivers!$I$7,$A194&lt;Drivers!$I$7+Drivers!$J$7),Drivers!$K$7,1)*IF(AND($A194&gt;=Drivers!$L$7,$A194&lt;Drivers!$L$7+Drivers!$M$7),Drivers!$N$7,1)))</x:f>
        <x:v>1.5530982767868913</x:v>
      </x:c>
      <x:c r="K194" s="97" t="n">
        <x:f>IF(OR($A194&lt;=Drivers!$H$8,E193&gt;=ReadMe!$C$10),0,MAX(ReadMe!$C$15,(Drivers!$E$8+Drivers!$F$8*SIN($A194*ReadMe!$C$14+Drivers!$G$8))*INDEX(TrackData!$G$6:$G$315,MOD(INT(E193),ReadMe!$C$9)+1)*IF(AND($A194&gt;=Drivers!$I$8,$A194&lt;Drivers!$I$8+Drivers!$J$8),Drivers!$K$8,1)*IF(AND($A194&gt;=Drivers!$L$8,$A194&lt;Drivers!$L$8+Drivers!$M$8),Drivers!$N$8,1)))</x:f>
        <x:v>1.5350168272078517</x:v>
      </x:c>
      <x:c r="L194" s="97" t="n">
        <x:f>IF(OR($A194&lt;=Drivers!$H$9,F193&gt;=ReadMe!$C$10),0,MAX(ReadMe!$C$15,(Drivers!$E$9+Drivers!$F$9*SIN($A194*ReadMe!$C$14+Drivers!$G$9))*INDEX(TrackData!$G$6:$G$315,MOD(INT(F193),ReadMe!$C$9)+1)*IF(AND($A194&gt;=Drivers!$I$9,$A194&lt;Drivers!$I$9+Drivers!$J$9),Drivers!$K$9,1)*IF(AND($A194&gt;=Drivers!$L$9,$A194&lt;Drivers!$L$9+Drivers!$M$9),Drivers!$N$9,1)))</x:f>
        <x:v>2.799740720817736</x:v>
      </x:c>
      <x:c r="M194" s="97" t="n">
        <x:f>IF(OR($A194&lt;=Drivers!$H$10,G193&gt;=ReadMe!$C$10),0,MAX(ReadMe!$C$15,(Drivers!$E$10+Drivers!$F$10*SIN($A194*ReadMe!$C$14+Drivers!$G$10))*INDEX(TrackData!$G$6:$G$315,MOD(INT(G193),ReadMe!$C$9)+1)*IF(AND($A194&gt;=Drivers!$I$10,$A194&lt;Drivers!$I$10+Drivers!$J$10),Drivers!$K$10,1)*IF(AND($A194&gt;=Drivers!$L$10,$A194&lt;Drivers!$L$10+Drivers!$M$10),Drivers!$N$10,1)))</x:f>
        <x:v>2.8799558806389065</x:v>
      </x:c>
      <x:c r="N194" s="97" t="n">
        <x:f>IF(OR($A194&lt;=Drivers!$H$11,H193&gt;=ReadMe!$C$10),0,MAX(ReadMe!$C$15,(Drivers!$E$11+Drivers!$F$11*SIN($A194*ReadMe!$C$14+Drivers!$G$11))*INDEX(TrackData!$G$6:$G$315,MOD(INT(H193),ReadMe!$C$9)+1)*IF(AND($A194&gt;=Drivers!$I$11,$A194&lt;Drivers!$I$11+Drivers!$J$11),Drivers!$K$11,1)*IF(AND($A194&gt;=Drivers!$L$11,$A194&lt;Drivers!$L$11+Drivers!$M$11),Drivers!$N$11,1)))</x:f>
        <x:v>1.8596251906818204</x:v>
      </x:c>
      <x:c r="O194" t="n">
        <x:f>MIN(ReadMe!$C$8,MAX(0,INT(C194/ReadMe!$C$9)))</x:f>
        <x:v>1</x:v>
      </x:c>
      <x:c r="P194" t="n">
        <x:f>MIN(ReadMe!$C$8,MAX(0,INT(D194/ReadMe!$C$9)))</x:f>
        <x:v>1</x:v>
      </x:c>
      <x:c r="Q194" t="n">
        <x:f>MIN(ReadMe!$C$8,MAX(0,INT(E194/ReadMe!$C$9)))</x:f>
        <x:v>1</x:v>
      </x:c>
      <x:c r="R194" t="n">
        <x:f>MIN(ReadMe!$C$8,MAX(0,INT(F194/ReadMe!$C$9)))</x:f>
        <x:v>1</x:v>
      </x:c>
      <x:c r="S194" t="n">
        <x:f>MIN(ReadMe!$C$8,MAX(0,INT(G194/ReadMe!$C$9)))</x:f>
        <x:v>1</x:v>
      </x:c>
      <x:c r="T194" t="n">
        <x:f>MIN(ReadMe!$C$8,MAX(0,INT(H194/ReadMe!$C$9)))</x:f>
        <x:v>1</x:v>
      </x:c>
    </x:row>
    <x:row r="195">
      <x:c r="A195" t="n">
        <x:v>189</x:v>
      </x:c>
      <x:c r="B195" s="97" t="n">
        <x:f>A195*ReadMe!$C$12</x:f>
        <x:v>47.25</x:v>
      </x:c>
      <x:c r="C195" s="97" t="n">
        <x:f>MIN(ReadMe!$C$10,C194+I195)</x:f>
        <x:v>436.0138969097349</x:v>
      </x:c>
      <x:c r="D195" s="97" t="n">
        <x:f>MIN(ReadMe!$C$10,D194+J195)</x:f>
        <x:v>423.0103523571221</x:v>
      </x:c>
      <x:c r="E195" s="97" t="n">
        <x:f>MIN(ReadMe!$C$10,E194+K195)</x:f>
        <x:v>409.22360268438376</x:v>
      </x:c>
      <x:c r="F195" s="97" t="n">
        <x:f>MIN(ReadMe!$C$10,F194+L195)</x:f>
        <x:v>421.6653084625683</x:v>
      </x:c>
      <x:c r="G195" s="97" t="n">
        <x:f>MIN(ReadMe!$C$10,G194+M195)</x:f>
        <x:v>364.38816725008724</x:v>
      </x:c>
      <x:c r="H195" s="97" t="n">
        <x:f>MIN(ReadMe!$C$10,H194+N195)</x:f>
        <x:v>395.52631110975176</x:v>
      </x:c>
      <x:c r="I195" s="97" t="n">
        <x:f>IF(OR($A195&lt;=Drivers!$H$6,C194&gt;=ReadMe!$C$10),0,MAX(ReadMe!$C$15,(Drivers!$E$6+Drivers!$F$6*SIN($A195*ReadMe!$C$14+Drivers!$G$6))*INDEX(TrackData!$G$6:$G$315,MOD(INT(C194),ReadMe!$C$9)+1)*IF(AND($A195&gt;=Drivers!$I$6,$A195&lt;Drivers!$I$6+Drivers!$J$6),Drivers!$K$6,1)*IF(AND($A195&gt;=Drivers!$L$6,$A195&lt;Drivers!$L$6+Drivers!$M$6),Drivers!$N$6,1)))</x:f>
        <x:v>2.664821198490631</x:v>
      </x:c>
      <x:c r="J195" s="97" t="n">
        <x:f>IF(OR($A195&lt;=Drivers!$H$7,D194&gt;=ReadMe!$C$10),0,MAX(ReadMe!$C$15,(Drivers!$E$7+Drivers!$F$7*SIN($A195*ReadMe!$C$14+Drivers!$G$7))*INDEX(TrackData!$G$6:$G$315,MOD(INT(D194),ReadMe!$C$9)+1)*IF(AND($A195&gt;=Drivers!$I$7,$A195&lt;Drivers!$I$7+Drivers!$J$7),Drivers!$K$7,1)*IF(AND($A195&gt;=Drivers!$L$7,$A195&lt;Drivers!$L$7+Drivers!$M$7),Drivers!$N$7,1)))</x:f>
        <x:v>1.546200747136367</x:v>
      </x:c>
      <x:c r="K195" s="97" t="n">
        <x:f>IF(OR($A195&lt;=Drivers!$H$8,E194&gt;=ReadMe!$C$10),0,MAX(ReadMe!$C$15,(Drivers!$E$8+Drivers!$F$8*SIN($A195*ReadMe!$C$14+Drivers!$G$8))*INDEX(TrackData!$G$6:$G$315,MOD(INT(E194),ReadMe!$C$9)+1)*IF(AND($A195&gt;=Drivers!$I$8,$A195&lt;Drivers!$I$8+Drivers!$J$8),Drivers!$K$8,1)*IF(AND($A195&gt;=Drivers!$L$8,$A195&lt;Drivers!$L$8+Drivers!$M$8),Drivers!$N$8,1)))</x:f>
        <x:v>1.5500441603475887</x:v>
      </x:c>
      <x:c r="L195" s="97" t="n">
        <x:f>IF(OR($A195&lt;=Drivers!$H$9,F194&gt;=ReadMe!$C$10),0,MAX(ReadMe!$C$15,(Drivers!$E$9+Drivers!$F$9*SIN($A195*ReadMe!$C$14+Drivers!$G$9))*INDEX(TrackData!$G$6:$G$315,MOD(INT(F194),ReadMe!$C$9)+1)*IF(AND($A195&gt;=Drivers!$I$9,$A195&lt;Drivers!$I$9+Drivers!$J$9),Drivers!$K$9,1)*IF(AND($A195&gt;=Drivers!$L$9,$A195&lt;Drivers!$L$9+Drivers!$M$9),Drivers!$N$9,1)))</x:f>
        <x:v>2.81798551964779</x:v>
      </x:c>
      <x:c r="M195" s="97" t="n">
        <x:f>IF(OR($A195&lt;=Drivers!$H$10,G194&gt;=ReadMe!$C$10),0,MAX(ReadMe!$C$15,(Drivers!$E$10+Drivers!$F$10*SIN($A195*ReadMe!$C$14+Drivers!$G$10))*INDEX(TrackData!$G$6:$G$315,MOD(INT(G194),ReadMe!$C$9)+1)*IF(AND($A195&gt;=Drivers!$I$10,$A195&lt;Drivers!$I$10+Drivers!$J$10),Drivers!$K$10,1)*IF(AND($A195&gt;=Drivers!$L$10,$A195&lt;Drivers!$L$10+Drivers!$M$10),Drivers!$N$10,1)))</x:f>
        <x:v>1.9003164536362376</x:v>
      </x:c>
      <x:c r="N195" s="97" t="n">
        <x:f>IF(OR($A195&lt;=Drivers!$H$11,H194&gt;=ReadMe!$C$10),0,MAX(ReadMe!$C$15,(Drivers!$E$11+Drivers!$F$11*SIN($A195*ReadMe!$C$14+Drivers!$G$11))*INDEX(TrackData!$G$6:$G$315,MOD(INT(H194),ReadMe!$C$9)+1)*IF(AND($A195&gt;=Drivers!$I$11,$A195&lt;Drivers!$I$11+Drivers!$J$11),Drivers!$K$11,1)*IF(AND($A195&gt;=Drivers!$L$11,$A195&lt;Drivers!$L$11+Drivers!$M$11),Drivers!$N$11,1)))</x:f>
        <x:v>1.8473777784032308</x:v>
      </x:c>
      <x:c r="O195" t="n">
        <x:f>MIN(ReadMe!$C$8,MAX(0,INT(C195/ReadMe!$C$9)))</x:f>
        <x:v>1</x:v>
      </x:c>
      <x:c r="P195" t="n">
        <x:f>MIN(ReadMe!$C$8,MAX(0,INT(D195/ReadMe!$C$9)))</x:f>
        <x:v>1</x:v>
      </x:c>
      <x:c r="Q195" t="n">
        <x:f>MIN(ReadMe!$C$8,MAX(0,INT(E195/ReadMe!$C$9)))</x:f>
        <x:v>1</x:v>
      </x:c>
      <x:c r="R195" t="n">
        <x:f>MIN(ReadMe!$C$8,MAX(0,INT(F195/ReadMe!$C$9)))</x:f>
        <x:v>1</x:v>
      </x:c>
      <x:c r="S195" t="n">
        <x:f>MIN(ReadMe!$C$8,MAX(0,INT(G195/ReadMe!$C$9)))</x:f>
        <x:v>1</x:v>
      </x:c>
      <x:c r="T195" t="n">
        <x:f>MIN(ReadMe!$C$8,MAX(0,INT(H195/ReadMe!$C$9)))</x:f>
        <x:v>1</x:v>
      </x:c>
    </x:row>
    <x:row r="196">
      <x:c r="A196" t="n">
        <x:v>190</x:v>
      </x:c>
      <x:c r="B196" s="97" t="n">
        <x:f>A196*ReadMe!$C$12</x:f>
        <x:v>47.5</x:v>
      </x:c>
      <x:c r="C196" s="97" t="n">
        <x:f>MIN(ReadMe!$C$10,C195+I196)</x:f>
        <x:v>438.65963761175624</x:v>
      </x:c>
      <x:c r="D196" s="97" t="n">
        <x:f>MIN(ReadMe!$C$10,D195+J196)</x:f>
        <x:v>424.55091553289066</x:v>
      </x:c>
      <x:c r="E196" s="97" t="n">
        <x:f>MIN(ReadMe!$C$10,E195+K196)</x:f>
        <x:v>410.7896804675573</x:v>
      </x:c>
      <x:c r="F196" s="97" t="n">
        <x:f>MIN(ReadMe!$C$10,F195+L196)</x:f>
        <x:v>423.53663888987415</x:v>
      </x:c>
      <x:c r="G196" s="97" t="n">
        <x:f>MIN(ReadMe!$C$10,G195+M196)</x:f>
        <x:v>366.28653304234774</x:v>
      </x:c>
      <x:c r="H196" s="97" t="n">
        <x:f>MIN(ReadMe!$C$10,H195+N196)</x:f>
        <x:v>397.3607186990381</x:v>
      </x:c>
      <x:c r="I196" s="97" t="n">
        <x:f>IF(OR($A196&lt;=Drivers!$H$6,C195&gt;=ReadMe!$C$10),0,MAX(ReadMe!$C$15,(Drivers!$E$6+Drivers!$F$6*SIN($A196*ReadMe!$C$14+Drivers!$G$6))*INDEX(TrackData!$G$6:$G$315,MOD(INT(C195),ReadMe!$C$9)+1)*IF(AND($A196&gt;=Drivers!$I$6,$A196&lt;Drivers!$I$6+Drivers!$J$6),Drivers!$K$6,1)*IF(AND($A196&gt;=Drivers!$L$6,$A196&lt;Drivers!$L$6+Drivers!$M$6),Drivers!$N$6,1)))</x:f>
        <x:v>2.6457407020213535</x:v>
      </x:c>
      <x:c r="J196" s="97" t="n">
        <x:f>IF(OR($A196&lt;=Drivers!$H$7,D195&gt;=ReadMe!$C$10),0,MAX(ReadMe!$C$15,(Drivers!$E$7+Drivers!$F$7*SIN($A196*ReadMe!$C$14+Drivers!$G$7))*INDEX(TrackData!$G$6:$G$315,MOD(INT(D195),ReadMe!$C$9)+1)*IF(AND($A196&gt;=Drivers!$I$7,$A196&lt;Drivers!$I$7+Drivers!$J$7),Drivers!$K$7,1)*IF(AND($A196&gt;=Drivers!$L$7,$A196&lt;Drivers!$L$7+Drivers!$M$7),Drivers!$N$7,1)))</x:f>
        <x:v>1.540563175768553</x:v>
      </x:c>
      <x:c r="K196" s="97" t="n">
        <x:f>IF(OR($A196&lt;=Drivers!$H$8,E195&gt;=ReadMe!$C$10),0,MAX(ReadMe!$C$15,(Drivers!$E$8+Drivers!$F$8*SIN($A196*ReadMe!$C$14+Drivers!$G$8))*INDEX(TrackData!$G$6:$G$315,MOD(INT(E195),ReadMe!$C$9)+1)*IF(AND($A196&gt;=Drivers!$I$8,$A196&lt;Drivers!$I$8+Drivers!$J$8),Drivers!$K$8,1)*IF(AND($A196&gt;=Drivers!$L$8,$A196&lt;Drivers!$L$8+Drivers!$M$8),Drivers!$N$8,1)))</x:f>
        <x:v>1.566077783173513</x:v>
      </x:c>
      <x:c r="L196" s="97" t="n">
        <x:f>IF(OR($A196&lt;=Drivers!$H$9,F195&gt;=ReadMe!$C$10),0,MAX(ReadMe!$C$15,(Drivers!$E$9+Drivers!$F$9*SIN($A196*ReadMe!$C$14+Drivers!$G$9))*INDEX(TrackData!$G$6:$G$315,MOD(INT(F195),ReadMe!$C$9)+1)*IF(AND($A196&gt;=Drivers!$I$9,$A196&lt;Drivers!$I$9+Drivers!$J$9),Drivers!$K$9,1)*IF(AND($A196&gt;=Drivers!$L$9,$A196&lt;Drivers!$L$9+Drivers!$M$9),Drivers!$N$9,1)))</x:f>
        <x:v>1.8713304273058533</x:v>
      </x:c>
      <x:c r="M196" s="97" t="n">
        <x:f>IF(OR($A196&lt;=Drivers!$H$10,G195&gt;=ReadMe!$C$10),0,MAX(ReadMe!$C$15,(Drivers!$E$10+Drivers!$F$10*SIN($A196*ReadMe!$C$14+Drivers!$G$10))*INDEX(TrackData!$G$6:$G$315,MOD(INT(G195),ReadMe!$C$9)+1)*IF(AND($A196&gt;=Drivers!$I$10,$A196&lt;Drivers!$I$10+Drivers!$J$10),Drivers!$K$10,1)*IF(AND($A196&gt;=Drivers!$L$10,$A196&lt;Drivers!$L$10+Drivers!$M$10),Drivers!$N$10,1)))</x:f>
        <x:v>1.8983657922605293</x:v>
      </x:c>
      <x:c r="N196" s="97" t="n">
        <x:f>IF(OR($A196&lt;=Drivers!$H$11,H195&gt;=ReadMe!$C$10),0,MAX(ReadMe!$C$15,(Drivers!$E$11+Drivers!$F$11*SIN($A196*ReadMe!$C$14+Drivers!$G$11))*INDEX(TrackData!$G$6:$G$315,MOD(INT(H195),ReadMe!$C$9)+1)*IF(AND($A196&gt;=Drivers!$I$11,$A196&lt;Drivers!$I$11+Drivers!$J$11),Drivers!$K$11,1)*IF(AND($A196&gt;=Drivers!$L$11,$A196&lt;Drivers!$L$11+Drivers!$M$11),Drivers!$N$11,1)))</x:f>
        <x:v>1.8344075892863203</x:v>
      </x:c>
      <x:c r="O196" t="n">
        <x:f>MIN(ReadMe!$C$8,MAX(0,INT(C196/ReadMe!$C$9)))</x:f>
        <x:v>1</x:v>
      </x:c>
      <x:c r="P196" t="n">
        <x:f>MIN(ReadMe!$C$8,MAX(0,INT(D196/ReadMe!$C$9)))</x:f>
        <x:v>1</x:v>
      </x:c>
      <x:c r="Q196" t="n">
        <x:f>MIN(ReadMe!$C$8,MAX(0,INT(E196/ReadMe!$C$9)))</x:f>
        <x:v>1</x:v>
      </x:c>
      <x:c r="R196" t="n">
        <x:f>MIN(ReadMe!$C$8,MAX(0,INT(F196/ReadMe!$C$9)))</x:f>
        <x:v>1</x:v>
      </x:c>
      <x:c r="S196" t="n">
        <x:f>MIN(ReadMe!$C$8,MAX(0,INT(G196/ReadMe!$C$9)))</x:f>
        <x:v>1</x:v>
      </x:c>
      <x:c r="T196" t="n">
        <x:f>MIN(ReadMe!$C$8,MAX(0,INT(H196/ReadMe!$C$9)))</x:f>
        <x:v>1</x:v>
      </x:c>
    </x:row>
    <x:row r="197">
      <x:c r="A197" t="n">
        <x:v>191</x:v>
      </x:c>
      <x:c r="B197" s="97" t="n">
        <x:f>A197*ReadMe!$C$12</x:f>
        <x:v>47.75</x:v>
      </x:c>
      <x:c r="C197" s="97" t="n">
        <x:f>MIN(ReadMe!$C$10,C196+I197)</x:f>
        <x:v>441.2863959932315</x:v>
      </x:c>
      <x:c r="D197" s="97" t="n">
        <x:f>MIN(ReadMe!$C$10,D196+J197)</x:f>
        <x:v>426.0871399105126</x:v>
      </x:c>
      <x:c r="E197" s="97" t="n">
        <x:f>MIN(ReadMe!$C$10,E196+K197)</x:f>
        <x:v>412.37268777101144</x:v>
      </x:c>
      <x:c r="F197" s="97" t="n">
        <x:f>MIN(ReadMe!$C$10,F196+L197)</x:f>
        <x:v>425.4187688161089</x:v>
      </x:c>
      <x:c r="G197" s="97" t="n">
        <x:f>MIN(ReadMe!$C$10,G196+M197)</x:f>
        <x:v>368.1814653698357</x:v>
      </x:c>
      <x:c r="H197" s="97" t="n">
        <x:f>MIN(ReadMe!$C$10,H196+N197)</x:f>
        <x:v>400.1195125227963</x:v>
      </x:c>
      <x:c r="I197" s="97" t="n">
        <x:f>IF(OR($A197&lt;=Drivers!$H$6,C196&gt;=ReadMe!$C$10),0,MAX(ReadMe!$C$15,(Drivers!$E$6+Drivers!$F$6*SIN($A197*ReadMe!$C$14+Drivers!$G$6))*INDEX(TrackData!$G$6:$G$315,MOD(INT(C196),ReadMe!$C$9)+1)*IF(AND($A197&gt;=Drivers!$I$6,$A197&lt;Drivers!$I$6+Drivers!$J$6),Drivers!$K$6,1)*IF(AND($A197&gt;=Drivers!$L$6,$A197&lt;Drivers!$L$6+Drivers!$M$6),Drivers!$N$6,1)))</x:f>
        <x:v>2.626758381475271</x:v>
      </x:c>
      <x:c r="J197" s="97" t="n">
        <x:f>IF(OR($A197&lt;=Drivers!$H$7,D196&gt;=ReadMe!$C$10),0,MAX(ReadMe!$C$15,(Drivers!$E$7+Drivers!$F$7*SIN($A197*ReadMe!$C$14+Drivers!$G$7))*INDEX(TrackData!$G$6:$G$315,MOD(INT(D196),ReadMe!$C$9)+1)*IF(AND($A197&gt;=Drivers!$I$7,$A197&lt;Drivers!$I$7+Drivers!$J$7),Drivers!$K$7,1)*IF(AND($A197&gt;=Drivers!$L$7,$A197&lt;Drivers!$L$7+Drivers!$M$7),Drivers!$N$7,1)))</x:f>
        <x:v>1.5362243776219158</x:v>
      </x:c>
      <x:c r="K197" s="97" t="n">
        <x:f>IF(OR($A197&lt;=Drivers!$H$8,E196&gt;=ReadMe!$C$10),0,MAX(ReadMe!$C$15,(Drivers!$E$8+Drivers!$F$8*SIN($A197*ReadMe!$C$14+Drivers!$G$8))*INDEX(TrackData!$G$6:$G$315,MOD(INT(E196),ReadMe!$C$9)+1)*IF(AND($A197&gt;=Drivers!$I$8,$A197&lt;Drivers!$I$8+Drivers!$J$8),Drivers!$K$8,1)*IF(AND($A197&gt;=Drivers!$L$8,$A197&lt;Drivers!$L$8+Drivers!$M$8),Drivers!$N$8,1)))</x:f>
        <x:v>1.5830073034541512</x:v>
      </x:c>
      <x:c r="L197" s="97" t="n">
        <x:f>IF(OR($A197&lt;=Drivers!$H$9,F196&gt;=ReadMe!$C$10),0,MAX(ReadMe!$C$15,(Drivers!$E$9+Drivers!$F$9*SIN($A197*ReadMe!$C$14+Drivers!$G$9))*INDEX(TrackData!$G$6:$G$315,MOD(INT(F196),ReadMe!$C$9)+1)*IF(AND($A197&gt;=Drivers!$I$9,$A197&lt;Drivers!$I$9+Drivers!$J$9),Drivers!$K$9,1)*IF(AND($A197&gt;=Drivers!$L$9,$A197&lt;Drivers!$L$9+Drivers!$M$9),Drivers!$N$9,1)))</x:f>
        <x:v>1.8821299262347622</x:v>
      </x:c>
      <x:c r="M197" s="97" t="n">
        <x:f>IF(OR($A197&lt;=Drivers!$H$10,G196&gt;=ReadMe!$C$10),0,MAX(ReadMe!$C$15,(Drivers!$E$10+Drivers!$F$10*SIN($A197*ReadMe!$C$14+Drivers!$G$10))*INDEX(TrackData!$G$6:$G$315,MOD(INT(G196),ReadMe!$C$9)+1)*IF(AND($A197&gt;=Drivers!$I$10,$A197&lt;Drivers!$I$10+Drivers!$J$10),Drivers!$K$10,1)*IF(AND($A197&gt;=Drivers!$L$10,$A197&lt;Drivers!$L$10+Drivers!$M$10),Drivers!$N$10,1)))</x:f>
        <x:v>1.8949323274879488</x:v>
      </x:c>
      <x:c r="N197" s="97" t="n">
        <x:f>IF(OR($A197&lt;=Drivers!$H$11,H196&gt;=ReadMe!$C$10),0,MAX(ReadMe!$C$15,(Drivers!$E$11+Drivers!$F$11*SIN($A197*ReadMe!$C$14+Drivers!$G$11))*INDEX(TrackData!$G$6:$G$315,MOD(INT(H196),ReadMe!$C$9)+1)*IF(AND($A197&gt;=Drivers!$I$11,$A197&lt;Drivers!$I$11+Drivers!$J$11),Drivers!$K$11,1)*IF(AND($A197&gt;=Drivers!$L$11,$A197&lt;Drivers!$L$11+Drivers!$M$11),Drivers!$N$11,1)))</x:f>
        <x:v>2.758793823758199</x:v>
      </x:c>
      <x:c r="O197" t="n">
        <x:f>MIN(ReadMe!$C$8,MAX(0,INT(C197/ReadMe!$C$9)))</x:f>
        <x:v>1</x:v>
      </x:c>
      <x:c r="P197" t="n">
        <x:f>MIN(ReadMe!$C$8,MAX(0,INT(D197/ReadMe!$C$9)))</x:f>
        <x:v>1</x:v>
      </x:c>
      <x:c r="Q197" t="n">
        <x:f>MIN(ReadMe!$C$8,MAX(0,INT(E197/ReadMe!$C$9)))</x:f>
        <x:v>1</x:v>
      </x:c>
      <x:c r="R197" t="n">
        <x:f>MIN(ReadMe!$C$8,MAX(0,INT(F197/ReadMe!$C$9)))</x:f>
        <x:v>1</x:v>
      </x:c>
      <x:c r="S197" t="n">
        <x:f>MIN(ReadMe!$C$8,MAX(0,INT(G197/ReadMe!$C$9)))</x:f>
        <x:v>1</x:v>
      </x:c>
      <x:c r="T197" t="n">
        <x:f>MIN(ReadMe!$C$8,MAX(0,INT(H197/ReadMe!$C$9)))</x:f>
        <x:v>1</x:v>
      </x:c>
    </x:row>
    <x:row r="198">
      <x:c r="A198" t="n">
        <x:v>192</x:v>
      </x:c>
      <x:c r="B198" s="97" t="n">
        <x:f>A198*ReadMe!$C$12</x:f>
        <x:v>48</x:v>
      </x:c>
      <x:c r="C198" s="97" t="n">
        <x:f>MIN(ReadMe!$C$10,C197+I198)</x:f>
        <x:v>443.89440092423496</x:v>
      </x:c>
      <x:c r="D198" s="97" t="n">
        <x:f>MIN(ReadMe!$C$10,D197+J198)</x:f>
        <x:v>426.3017899020856</x:v>
      </x:c>
      <x:c r="E198" s="97" t="n">
        <x:f>MIN(ReadMe!$C$10,E197+K198)</x:f>
        <x:v>413.9734039316742</x:v>
      </x:c>
      <x:c r="F198" s="97" t="n">
        <x:f>MIN(ReadMe!$C$10,F197+L198)</x:f>
        <x:v>427.31096340081575</x:v>
      </x:c>
      <x:c r="G198" s="97" t="n">
        <x:f>MIN(ReadMe!$C$10,G197+M198)</x:f>
        <x:v>370.0715050687172</x:v>
      </x:c>
      <x:c r="H198" s="97" t="n">
        <x:f>MIN(ReadMe!$C$10,H197+N198)</x:f>
        <x:v>402.8568768310533</x:v>
      </x:c>
      <x:c r="I198" s="97" t="n">
        <x:f>IF(OR($A198&lt;=Drivers!$H$6,C197&gt;=ReadMe!$C$10),0,MAX(ReadMe!$C$15,(Drivers!$E$6+Drivers!$F$6*SIN($A198*ReadMe!$C$14+Drivers!$G$6))*INDEX(TrackData!$G$6:$G$315,MOD(INT(C197),ReadMe!$C$9)+1)*IF(AND($A198&gt;=Drivers!$I$6,$A198&lt;Drivers!$I$6+Drivers!$J$6),Drivers!$K$6,1)*IF(AND($A198&gt;=Drivers!$L$6,$A198&lt;Drivers!$L$6+Drivers!$M$6),Drivers!$N$6,1)))</x:f>
        <x:v>2.6080049310034403</x:v>
      </x:c>
      <x:c r="J198" s="97" t="n">
        <x:f>IF(OR($A198&lt;=Drivers!$H$7,D197&gt;=ReadMe!$C$10),0,MAX(ReadMe!$C$15,(Drivers!$E$7+Drivers!$F$7*SIN($A198*ReadMe!$C$14+Drivers!$G$7))*INDEX(TrackData!$G$6:$G$315,MOD(INT(D197),ReadMe!$C$9)+1)*IF(AND($A198&gt;=Drivers!$I$7,$A198&lt;Drivers!$I$7+Drivers!$J$7),Drivers!$K$7,1)*IF(AND($A198&gt;=Drivers!$L$7,$A198&lt;Drivers!$L$7+Drivers!$M$7),Drivers!$N$7,1)))</x:f>
        <x:v>0.21464999157300838</x:v>
      </x:c>
      <x:c r="K198" s="97" t="n">
        <x:f>IF(OR($A198&lt;=Drivers!$H$8,E197&gt;=ReadMe!$C$10),0,MAX(ReadMe!$C$15,(Drivers!$E$8+Drivers!$F$8*SIN($A198*ReadMe!$C$14+Drivers!$G$8))*INDEX(TrackData!$G$6:$G$315,MOD(INT(E197),ReadMe!$C$9)+1)*IF(AND($A198&gt;=Drivers!$I$8,$A198&lt;Drivers!$I$8+Drivers!$J$8),Drivers!$K$8,1)*IF(AND($A198&gt;=Drivers!$L$8,$A198&lt;Drivers!$L$8+Drivers!$M$8),Drivers!$N$8,1)))</x:f>
        <x:v>1.6007161606628018</x:v>
      </x:c>
      <x:c r="L198" s="97" t="n">
        <x:f>IF(OR($A198&lt;=Drivers!$H$9,F197&gt;=ReadMe!$C$10),0,MAX(ReadMe!$C$15,(Drivers!$E$9+Drivers!$F$9*SIN($A198*ReadMe!$C$14+Drivers!$G$9))*INDEX(TrackData!$G$6:$G$315,MOD(INT(F197),ReadMe!$C$9)+1)*IF(AND($A198&gt;=Drivers!$I$9,$A198&lt;Drivers!$I$9+Drivers!$J$9),Drivers!$K$9,1)*IF(AND($A198&gt;=Drivers!$L$9,$A198&lt;Drivers!$L$9+Drivers!$M$9),Drivers!$N$9,1)))</x:f>
        <x:v>1.892194584706848</x:v>
      </x:c>
      <x:c r="M198" s="97" t="n">
        <x:f>IF(OR($A198&lt;=Drivers!$H$10,G197&gt;=ReadMe!$C$10),0,MAX(ReadMe!$C$15,(Drivers!$E$10+Drivers!$F$10*SIN($A198*ReadMe!$C$14+Drivers!$G$10))*INDEX(TrackData!$G$6:$G$315,MOD(INT(G197),ReadMe!$C$9)+1)*IF(AND($A198&gt;=Drivers!$I$10,$A198&lt;Drivers!$I$10+Drivers!$J$10),Drivers!$K$10,1)*IF(AND($A198&gt;=Drivers!$L$10,$A198&lt;Drivers!$L$10+Drivers!$M$10),Drivers!$N$10,1)))</x:f>
        <x:v>1.89003969888156</x:v>
      </x:c>
      <x:c r="N198" s="97" t="n">
        <x:f>IF(OR($A198&lt;=Drivers!$H$11,H197&gt;=ReadMe!$C$10),0,MAX(ReadMe!$C$15,(Drivers!$E$11+Drivers!$F$11*SIN($A198*ReadMe!$C$14+Drivers!$G$11))*INDEX(TrackData!$G$6:$G$315,MOD(INT(H197),ReadMe!$C$9)+1)*IF(AND($A198&gt;=Drivers!$I$11,$A198&lt;Drivers!$I$11+Drivers!$J$11),Drivers!$K$11,1)*IF(AND($A198&gt;=Drivers!$L$11,$A198&lt;Drivers!$L$11+Drivers!$M$11),Drivers!$N$11,1)))</x:f>
        <x:v>2.737364308257001</x:v>
      </x:c>
      <x:c r="O198" t="n">
        <x:f>MIN(ReadMe!$C$8,MAX(0,INT(C198/ReadMe!$C$9)))</x:f>
        <x:v>1</x:v>
      </x:c>
      <x:c r="P198" t="n">
        <x:f>MIN(ReadMe!$C$8,MAX(0,INT(D198/ReadMe!$C$9)))</x:f>
        <x:v>1</x:v>
      </x:c>
      <x:c r="Q198" t="n">
        <x:f>MIN(ReadMe!$C$8,MAX(0,INT(E198/ReadMe!$C$9)))</x:f>
        <x:v>1</x:v>
      </x:c>
      <x:c r="R198" t="n">
        <x:f>MIN(ReadMe!$C$8,MAX(0,INT(F198/ReadMe!$C$9)))</x:f>
        <x:v>1</x:v>
      </x:c>
      <x:c r="S198" t="n">
        <x:f>MIN(ReadMe!$C$8,MAX(0,INT(G198/ReadMe!$C$9)))</x:f>
        <x:v>1</x:v>
      </x:c>
      <x:c r="T198" t="n">
        <x:f>MIN(ReadMe!$C$8,MAX(0,INT(H198/ReadMe!$C$9)))</x:f>
        <x:v>1</x:v>
      </x:c>
    </x:row>
    <x:row r="199">
      <x:c r="A199" t="n">
        <x:v>193</x:v>
      </x:c>
      <x:c r="B199" s="97" t="n">
        <x:f>A199*ReadMe!$C$12</x:f>
        <x:v>48.25</x:v>
      </x:c>
      <x:c r="C199" s="97" t="n">
        <x:f>MIN(ReadMe!$C$10,C198+I199)</x:f>
        <x:v>446.4840103932109</x:v>
      </x:c>
      <x:c r="D199" s="97" t="n">
        <x:f>MIN(ReadMe!$C$10,D198+J199)</x:f>
        <x:v>426.51620738431603</x:v>
      </x:c>
      <x:c r="E199" s="97" t="n">
        <x:f>MIN(ReadMe!$C$10,E198+K199)</x:f>
        <x:v>415.59248636017634</x:v>
      </x:c>
      <x:c r="F199" s="97" t="n">
        <x:f>MIN(ReadMe!$C$10,F198+L199)</x:f>
        <x:v>429.21241850790085</x:v>
      </x:c>
      <x:c r="G199" s="97" t="n">
        <x:f>MIN(ReadMe!$C$10,G198+M199)</x:f>
        <x:v>371.9552266611318</x:v>
      </x:c>
      <x:c r="H199" s="97" t="n">
        <x:f>MIN(ReadMe!$C$10,H198+N199)</x:f>
        <x:v>405.5721412660633</x:v>
      </x:c>
      <x:c r="I199" s="97" t="n">
        <x:f>IF(OR($A199&lt;=Drivers!$H$6,C198&gt;=ReadMe!$C$10),0,MAX(ReadMe!$C$15,(Drivers!$E$6+Drivers!$F$6*SIN($A199*ReadMe!$C$14+Drivers!$G$6))*INDEX(TrackData!$G$6:$G$315,MOD(INT(C198),ReadMe!$C$9)+1)*IF(AND($A199&gt;=Drivers!$I$6,$A199&lt;Drivers!$I$6+Drivers!$J$6),Drivers!$K$6,1)*IF(AND($A199&gt;=Drivers!$L$6,$A199&lt;Drivers!$L$6+Drivers!$M$6),Drivers!$N$6,1)))</x:f>
        <x:v>2.5896094689759184</x:v>
      </x:c>
      <x:c r="J199" s="97" t="n">
        <x:f>IF(OR($A199&lt;=Drivers!$H$7,D198&gt;=ReadMe!$C$10),0,MAX(ReadMe!$C$15,(Drivers!$E$7+Drivers!$F$7*SIN($A199*ReadMe!$C$14+Drivers!$G$7))*INDEX(TrackData!$G$6:$G$315,MOD(INT(D198),ReadMe!$C$9)+1)*IF(AND($A199&gt;=Drivers!$I$7,$A199&lt;Drivers!$I$7+Drivers!$J$7),Drivers!$K$7,1)*IF(AND($A199&gt;=Drivers!$L$7,$A199&lt;Drivers!$L$7+Drivers!$M$7),Drivers!$N$7,1)))</x:f>
        <x:v>0.21441748223043297</x:v>
      </x:c>
      <x:c r="K199" s="97" t="n">
        <x:f>IF(OR($A199&lt;=Drivers!$H$8,E198&gt;=ReadMe!$C$10),0,MAX(ReadMe!$C$15,(Drivers!$E$8+Drivers!$F$8*SIN($A199*ReadMe!$C$14+Drivers!$G$8))*INDEX(TrackData!$G$6:$G$315,MOD(INT(E198),ReadMe!$C$9)+1)*IF(AND($A199&gt;=Drivers!$I$8,$A199&lt;Drivers!$I$8+Drivers!$J$8),Drivers!$K$8,1)*IF(AND($A199&gt;=Drivers!$L$8,$A199&lt;Drivers!$L$8+Drivers!$M$8),Drivers!$N$8,1)))</x:f>
        <x:v>1.6190824285021268</x:v>
      </x:c>
      <x:c r="L199" s="97" t="n">
        <x:f>IF(OR($A199&lt;=Drivers!$H$9,F198&gt;=ReadMe!$C$10),0,MAX(ReadMe!$C$15,(Drivers!$E$9+Drivers!$F$9*SIN($A199*ReadMe!$C$14+Drivers!$G$9))*INDEX(TrackData!$G$6:$G$315,MOD(INT(F198),ReadMe!$C$9)+1)*IF(AND($A199&gt;=Drivers!$I$9,$A199&lt;Drivers!$I$9+Drivers!$J$9),Drivers!$K$9,1)*IF(AND($A199&gt;=Drivers!$L$9,$A199&lt;Drivers!$L$9+Drivers!$M$9),Drivers!$N$9,1)))</x:f>
        <x:v>1.9014551070850738</x:v>
      </x:c>
      <x:c r="M199" s="97" t="n">
        <x:f>IF(OR($A199&lt;=Drivers!$H$10,G198&gt;=ReadMe!$C$10),0,MAX(ReadMe!$C$15,(Drivers!$E$10+Drivers!$F$10*SIN($A199*ReadMe!$C$14+Drivers!$G$10))*INDEX(TrackData!$G$6:$G$315,MOD(INT(G198),ReadMe!$C$9)+1)*IF(AND($A199&gt;=Drivers!$I$10,$A199&lt;Drivers!$I$10+Drivers!$J$10),Drivers!$K$10,1)*IF(AND($A199&gt;=Drivers!$L$10,$A199&lt;Drivers!$L$10+Drivers!$M$10),Drivers!$N$10,1)))</x:f>
        <x:v>1.8837215924146131</x:v>
      </x:c>
      <x:c r="N199" s="97" t="n">
        <x:f>IF(OR($A199&lt;=Drivers!$H$11,H198&gt;=ReadMe!$C$10),0,MAX(ReadMe!$C$15,(Drivers!$E$11+Drivers!$F$11*SIN($A199*ReadMe!$C$14+Drivers!$G$11))*INDEX(TrackData!$G$6:$G$315,MOD(INT(H198),ReadMe!$C$9)+1)*IF(AND($A199&gt;=Drivers!$I$11,$A199&lt;Drivers!$I$11+Drivers!$J$11),Drivers!$K$11,1)*IF(AND($A199&gt;=Drivers!$L$11,$A199&lt;Drivers!$L$11+Drivers!$M$11),Drivers!$N$11,1)))</x:f>
        <x:v>2.715264435010024</x:v>
      </x:c>
      <x:c r="O199" t="n">
        <x:f>MIN(ReadMe!$C$8,MAX(0,INT(C199/ReadMe!$C$9)))</x:f>
        <x:v>1</x:v>
      </x:c>
      <x:c r="P199" t="n">
        <x:f>MIN(ReadMe!$C$8,MAX(0,INT(D199/ReadMe!$C$9)))</x:f>
        <x:v>1</x:v>
      </x:c>
      <x:c r="Q199" t="n">
        <x:f>MIN(ReadMe!$C$8,MAX(0,INT(E199/ReadMe!$C$9)))</x:f>
        <x:v>1</x:v>
      </x:c>
      <x:c r="R199" t="n">
        <x:f>MIN(ReadMe!$C$8,MAX(0,INT(F199/ReadMe!$C$9)))</x:f>
        <x:v>1</x:v>
      </x:c>
      <x:c r="S199" t="n">
        <x:f>MIN(ReadMe!$C$8,MAX(0,INT(G199/ReadMe!$C$9)))</x:f>
        <x:v>1</x:v>
      </x:c>
      <x:c r="T199" t="n">
        <x:f>MIN(ReadMe!$C$8,MAX(0,INT(H199/ReadMe!$C$9)))</x:f>
        <x:v>1</x:v>
      </x:c>
    </x:row>
    <x:row r="200">
      <x:c r="A200" t="n">
        <x:v>194</x:v>
      </x:c>
      <x:c r="B200" s="97" t="n">
        <x:f>A200*ReadMe!$C$12</x:f>
        <x:v>48.5</x:v>
      </x:c>
      <x:c r="C200" s="97" t="n">
        <x:f>MIN(ReadMe!$C$10,C199+I200)</x:f>
        <x:v>449.05570904220673</x:v>
      </x:c>
      <x:c r="D200" s="97" t="n">
        <x:f>MIN(ReadMe!$C$10,D199+J200)</x:f>
        <x:v>426.73058286999293</x:v>
      </x:c>
      <x:c r="E200" s="97" t="n">
        <x:f>MIN(ReadMe!$C$10,E199+K200)</x:f>
        <x:v>417.23046601454865</x:v>
      </x:c>
      <x:c r="F200" s="97" t="n">
        <x:f>MIN(ReadMe!$C$10,F199+L200)</x:f>
        <x:v>431.1222662421473</x:v>
      </x:c>
      <x:c r="G200" s="97" t="n">
        <x:f>MIN(ReadMe!$C$10,G199+M200)</x:f>
        <x:v>373.83124816967285</x:v>
      </x:c>
      <x:c r="H200" s="97" t="n">
        <x:f>MIN(ReadMe!$C$10,H199+N200)</x:f>
        <x:v>407.34928786542037</x:v>
      </x:c>
      <x:c r="I200" s="97" t="n">
        <x:f>IF(OR($A200&lt;=Drivers!$H$6,C199&gt;=ReadMe!$C$10),0,MAX(ReadMe!$C$15,(Drivers!$E$6+Drivers!$F$6*SIN($A200*ReadMe!$C$14+Drivers!$G$6))*INDEX(TrackData!$G$6:$G$315,MOD(INT(C199),ReadMe!$C$9)+1)*IF(AND($A200&gt;=Drivers!$I$6,$A200&lt;Drivers!$I$6+Drivers!$J$6),Drivers!$K$6,1)*IF(AND($A200&gt;=Drivers!$L$6,$A200&lt;Drivers!$L$6+Drivers!$M$6),Drivers!$N$6,1)))</x:f>
        <x:v>2.5716986489958384</x:v>
      </x:c>
      <x:c r="J200" s="97" t="n">
        <x:f>IF(OR($A200&lt;=Drivers!$H$7,D199&gt;=ReadMe!$C$10),0,MAX(ReadMe!$C$15,(Drivers!$E$7+Drivers!$F$7*SIN($A200*ReadMe!$C$14+Drivers!$G$7))*INDEX(TrackData!$G$6:$G$315,MOD(INT(D199),ReadMe!$C$9)+1)*IF(AND($A200&gt;=Drivers!$I$7,$A200&lt;Drivers!$I$7+Drivers!$J$7),Drivers!$K$7,1)*IF(AND($A200&gt;=Drivers!$L$7,$A200&lt;Drivers!$L$7+Drivers!$M$7),Drivers!$N$7,1)))</x:f>
        <x:v>0.2143754856768723</x:v>
      </x:c>
      <x:c r="K200" s="97" t="n">
        <x:f>IF(OR($A200&lt;=Drivers!$H$8,E199&gt;=ReadMe!$C$10),0,MAX(ReadMe!$C$15,(Drivers!$E$8+Drivers!$F$8*SIN($A200*ReadMe!$C$14+Drivers!$G$8))*INDEX(TrackData!$G$6:$G$315,MOD(INT(E199),ReadMe!$C$9)+1)*IF(AND($A200&gt;=Drivers!$I$8,$A200&lt;Drivers!$I$8+Drivers!$J$8),Drivers!$K$8,1)*IF(AND($A200&gt;=Drivers!$L$8,$A200&lt;Drivers!$L$8+Drivers!$M$8),Drivers!$N$8,1)))</x:f>
        <x:v>1.6379796543723222</x:v>
      </x:c>
      <x:c r="L200" s="97" t="n">
        <x:f>IF(OR($A200&lt;=Drivers!$H$9,F199&gt;=ReadMe!$C$10),0,MAX(ReadMe!$C$15,(Drivers!$E$9+Drivers!$F$9*SIN($A200*ReadMe!$C$14+Drivers!$G$9))*INDEX(TrackData!$G$6:$G$315,MOD(INT(F199),ReadMe!$C$9)+1)*IF(AND($A200&gt;=Drivers!$I$9,$A200&lt;Drivers!$I$9+Drivers!$J$9),Drivers!$K$9,1)*IF(AND($A200&gt;=Drivers!$L$9,$A200&lt;Drivers!$L$9+Drivers!$M$9),Drivers!$N$9,1)))</x:f>
        <x:v>1.9098477342464364</x:v>
      </x:c>
      <x:c r="M200" s="97" t="n">
        <x:f>IF(OR($A200&lt;=Drivers!$H$10,G199&gt;=ReadMe!$C$10),0,MAX(ReadMe!$C$15,(Drivers!$E$10+Drivers!$F$10*SIN($A200*ReadMe!$C$14+Drivers!$G$10))*INDEX(TrackData!$G$6:$G$315,MOD(INT(G199),ReadMe!$C$9)+1)*IF(AND($A200&gt;=Drivers!$I$10,$A200&lt;Drivers!$I$10+Drivers!$J$10),Drivers!$K$10,1)*IF(AND($A200&gt;=Drivers!$L$10,$A200&lt;Drivers!$L$10+Drivers!$M$10),Drivers!$N$10,1)))</x:f>
        <x:v>1.8760215085410694</x:v>
      </x:c>
      <x:c r="N200" s="97" t="n">
        <x:f>IF(OR($A200&lt;=Drivers!$H$11,H199&gt;=ReadMe!$C$10),0,MAX(ReadMe!$C$15,(Drivers!$E$11+Drivers!$F$11*SIN($A200*ReadMe!$C$14+Drivers!$G$11))*INDEX(TrackData!$G$6:$G$315,MOD(INT(H199),ReadMe!$C$9)+1)*IF(AND($A200&gt;=Drivers!$I$11,$A200&lt;Drivers!$I$11+Drivers!$J$11),Drivers!$K$11,1)*IF(AND($A200&gt;=Drivers!$L$11,$A200&lt;Drivers!$L$11+Drivers!$M$11),Drivers!$N$11,1)))</x:f>
        <x:v>1.7771465993570714</x:v>
      </x:c>
      <x:c r="O200" t="n">
        <x:f>MIN(ReadMe!$C$8,MAX(0,INT(C200/ReadMe!$C$9)))</x:f>
        <x:v>1</x:v>
      </x:c>
      <x:c r="P200" t="n">
        <x:f>MIN(ReadMe!$C$8,MAX(0,INT(D200/ReadMe!$C$9)))</x:f>
        <x:v>1</x:v>
      </x:c>
      <x:c r="Q200" t="n">
        <x:f>MIN(ReadMe!$C$8,MAX(0,INT(E200/ReadMe!$C$9)))</x:f>
        <x:v>1</x:v>
      </x:c>
      <x:c r="R200" t="n">
        <x:f>MIN(ReadMe!$C$8,MAX(0,INT(F200/ReadMe!$C$9)))</x:f>
        <x:v>1</x:v>
      </x:c>
      <x:c r="S200" t="n">
        <x:f>MIN(ReadMe!$C$8,MAX(0,INT(G200/ReadMe!$C$9)))</x:f>
        <x:v>1</x:v>
      </x:c>
      <x:c r="T200" t="n">
        <x:f>MIN(ReadMe!$C$8,MAX(0,INT(H200/ReadMe!$C$9)))</x:f>
        <x:v>1</x:v>
      </x:c>
    </x:row>
    <x:row r="201">
      <x:c r="A201" t="n">
        <x:v>195</x:v>
      </x:c>
      <x:c r="B201" s="97" t="n">
        <x:f>A201*ReadMe!$C$12</x:f>
        <x:v>48.75</x:v>
      </x:c>
      <x:c r="C201" s="97" t="n">
        <x:f>MIN(ReadMe!$C$10,C200+I201)</x:f>
        <x:v>451.6101048300902</x:v>
      </x:c>
      <x:c r="D201" s="97" t="n">
        <x:f>MIN(ReadMe!$C$10,D200+J201)</x:f>
        <x:v>426.94510716105344</x:v>
      </x:c>
      <x:c r="E201" s="97" t="n">
        <x:f>MIN(ReadMe!$C$10,E200+K201)</x:f>
        <x:v>419.7414928781897</x:v>
      </x:c>
      <x:c r="F201" s="97" t="n">
        <x:f>MIN(ReadMe!$C$10,F200+L201)</x:f>
        <x:v>434.02728848846016</x:v>
      </x:c>
      <x:c r="G201" s="97" t="n">
        <x:f>MIN(ReadMe!$C$10,G200+M201)</x:f>
        <x:v>376.6600246282986</x:v>
      </x:c>
      <x:c r="H201" s="97" t="n">
        <x:f>MIN(ReadMe!$C$10,H200+N201)</x:f>
        <x:v>409.1112673050913</x:v>
      </x:c>
      <x:c r="I201" s="97" t="n">
        <x:f>IF(OR($A201&lt;=Drivers!$H$6,C200&gt;=ReadMe!$C$10),0,MAX(ReadMe!$C$15,(Drivers!$E$6+Drivers!$F$6*SIN($A201*ReadMe!$C$14+Drivers!$G$6))*INDEX(TrackData!$G$6:$G$315,MOD(INT(C200),ReadMe!$C$9)+1)*IF(AND($A201&gt;=Drivers!$I$6,$A201&lt;Drivers!$I$6+Drivers!$J$6),Drivers!$K$6,1)*IF(AND($A201&gt;=Drivers!$L$6,$A201&lt;Drivers!$L$6+Drivers!$M$6),Drivers!$N$6,1)))</x:f>
        <x:v>2.55439578788352</x:v>
      </x:c>
      <x:c r="J201" s="97" t="n">
        <x:f>IF(OR($A201&lt;=Drivers!$H$7,D200&gt;=ReadMe!$C$10),0,MAX(ReadMe!$C$15,(Drivers!$E$7+Drivers!$F$7*SIN($A201*ReadMe!$C$14+Drivers!$G$7))*INDEX(TrackData!$G$6:$G$315,MOD(INT(D200),ReadMe!$C$9)+1)*IF(AND($A201&gt;=Drivers!$I$7,$A201&lt;Drivers!$I$7+Drivers!$J$7),Drivers!$K$7,1)*IF(AND($A201&gt;=Drivers!$L$7,$A201&lt;Drivers!$L$7+Drivers!$M$7),Drivers!$N$7,1)))</x:f>
        <x:v>0.2145242910605315</x:v>
      </x:c>
      <x:c r="K201" s="97" t="n">
        <x:f>IF(OR($A201&lt;=Drivers!$H$8,E200&gt;=ReadMe!$C$10),0,MAX(ReadMe!$C$15,(Drivers!$E$8+Drivers!$F$8*SIN($A201*ReadMe!$C$14+Drivers!$G$8))*INDEX(TrackData!$G$6:$G$315,MOD(INT(E200),ReadMe!$C$9)+1)*IF(AND($A201&gt;=Drivers!$I$8,$A201&lt;Drivers!$I$8+Drivers!$J$8),Drivers!$K$8,1)*IF(AND($A201&gt;=Drivers!$L$8,$A201&lt;Drivers!$L$8+Drivers!$M$8),Drivers!$N$8,1)))</x:f>
        <x:v>2.5110268636410504</x:v>
      </x:c>
      <x:c r="L201" s="97" t="n">
        <x:f>IF(OR($A201&lt;=Drivers!$H$9,F200&gt;=ReadMe!$C$10),0,MAX(ReadMe!$C$15,(Drivers!$E$9+Drivers!$F$9*SIN($A201*ReadMe!$C$14+Drivers!$G$9))*INDEX(TrackData!$G$6:$G$315,MOD(INT(F200),ReadMe!$C$9)+1)*IF(AND($A201&gt;=Drivers!$I$9,$A201&lt;Drivers!$I$9+Drivers!$J$9),Drivers!$K$9,1)*IF(AND($A201&gt;=Drivers!$L$9,$A201&lt;Drivers!$L$9+Drivers!$M$9),Drivers!$N$9,1)))</x:f>
        <x:v>2.9050222463128286</x:v>
      </x:c>
      <x:c r="M201" s="97" t="n">
        <x:f>IF(OR($A201&lt;=Drivers!$H$10,G200&gt;=ReadMe!$C$10),0,MAX(ReadMe!$C$15,(Drivers!$E$10+Drivers!$F$10*SIN($A201*ReadMe!$C$14+Drivers!$G$10))*INDEX(TrackData!$G$6:$G$315,MOD(INT(G200),ReadMe!$C$9)+1)*IF(AND($A201&gt;=Drivers!$I$10,$A201&lt;Drivers!$I$10+Drivers!$J$10),Drivers!$K$10,1)*IF(AND($A201&gt;=Drivers!$L$10,$A201&lt;Drivers!$L$10+Drivers!$M$10),Drivers!$N$10,1)))</x:f>
        <x:v>2.8287764586257134</x:v>
      </x:c>
      <x:c r="N201" s="97" t="n">
        <x:f>IF(OR($A201&lt;=Drivers!$H$11,H200&gt;=ReadMe!$C$10),0,MAX(ReadMe!$C$15,(Drivers!$E$11+Drivers!$F$11*SIN($A201*ReadMe!$C$14+Drivers!$G$11))*INDEX(TrackData!$G$6:$G$315,MOD(INT(H200),ReadMe!$C$9)+1)*IF(AND($A201&gt;=Drivers!$I$11,$A201&lt;Drivers!$I$11+Drivers!$J$11),Drivers!$K$11,1)*IF(AND($A201&gt;=Drivers!$L$11,$A201&lt;Drivers!$L$11+Drivers!$M$11),Drivers!$N$11,1)))</x:f>
        <x:v>1.7619794396709425</x:v>
      </x:c>
      <x:c r="O201" t="n">
        <x:f>MIN(ReadMe!$C$8,MAX(0,INT(C201/ReadMe!$C$9)))</x:f>
        <x:v>1</x:v>
      </x:c>
      <x:c r="P201" t="n">
        <x:f>MIN(ReadMe!$C$8,MAX(0,INT(D201/ReadMe!$C$9)))</x:f>
        <x:v>1</x:v>
      </x:c>
      <x:c r="Q201" t="n">
        <x:f>MIN(ReadMe!$C$8,MAX(0,INT(E201/ReadMe!$C$9)))</x:f>
        <x:v>1</x:v>
      </x:c>
      <x:c r="R201" t="n">
        <x:f>MIN(ReadMe!$C$8,MAX(0,INT(F201/ReadMe!$C$9)))</x:f>
        <x:v>1</x:v>
      </x:c>
      <x:c r="S201" t="n">
        <x:f>MIN(ReadMe!$C$8,MAX(0,INT(G201/ReadMe!$C$9)))</x:f>
        <x:v>1</x:v>
      </x:c>
      <x:c r="T201" t="n">
        <x:f>MIN(ReadMe!$C$8,MAX(0,INT(H201/ReadMe!$C$9)))</x:f>
        <x:v>1</x:v>
      </x:c>
    </x:row>
    <x:row r="202">
      <x:c r="A202" t="n">
        <x:v>196</x:v>
      </x:c>
      <x:c r="B202" s="97" t="n">
        <x:f>A202*ReadMe!$C$12</x:f>
        <x:v>49</x:v>
      </x:c>
      <x:c r="C202" s="97" t="n">
        <x:f>MIN(ReadMe!$C$10,C201+I202)</x:f>
        <x:v>454.1479248467247</x:v>
      </x:c>
      <x:c r="D202" s="97" t="n">
        <x:f>MIN(ReadMe!$C$10,D201+J202)</x:f>
        <x:v>427.1599700349029</x:v>
      </x:c>
      <x:c r="E202" s="97" t="n">
        <x:f>MIN(ReadMe!$C$10,E201+K202)</x:f>
        <x:v>421.4183366654448</x:v>
      </x:c>
      <x:c r="F202" s="97" t="n">
        <x:f>MIN(ReadMe!$C$10,F201+L202)</x:f>
        <x:v>436.9421438547664</x:v>
      </x:c>
      <x:c r="G202" s="97" t="n">
        <x:f>MIN(ReadMe!$C$10,G201+M202)</x:f>
        <x:v>379.47320132567245</x:v>
      </x:c>
      <x:c r="H202" s="97" t="n">
        <x:f>MIN(ReadMe!$C$10,H201+N202)</x:f>
        <x:v>410.8579447797324</x:v>
      </x:c>
      <x:c r="I202" s="97" t="n">
        <x:f>IF(OR($A202&lt;=Drivers!$H$6,C201&gt;=ReadMe!$C$10),0,MAX(ReadMe!$C$15,(Drivers!$E$6+Drivers!$F$6*SIN($A202*ReadMe!$C$14+Drivers!$G$6))*INDEX(TrackData!$G$6:$G$315,MOD(INT(C201),ReadMe!$C$9)+1)*IF(AND($A202&gt;=Drivers!$I$6,$A202&lt;Drivers!$I$6+Drivers!$J$6),Drivers!$K$6,1)*IF(AND($A202&gt;=Drivers!$L$6,$A202&lt;Drivers!$L$6+Drivers!$M$6),Drivers!$N$6,1)))</x:f>
        <x:v>2.5378200166344844</x:v>
      </x:c>
      <x:c r="J202" s="97" t="n">
        <x:f>IF(OR($A202&lt;=Drivers!$H$7,D201&gt;=ReadMe!$C$10),0,MAX(ReadMe!$C$15,(Drivers!$E$7+Drivers!$F$7*SIN($A202*ReadMe!$C$14+Drivers!$G$7))*INDEX(TrackData!$G$6:$G$315,MOD(INT(D201),ReadMe!$C$9)+1)*IF(AND($A202&gt;=Drivers!$I$7,$A202&lt;Drivers!$I$7+Drivers!$J$7),Drivers!$K$7,1)*IF(AND($A202&gt;=Drivers!$L$7,$A202&lt;Drivers!$L$7+Drivers!$M$7),Drivers!$N$7,1)))</x:f>
        <x:v>0.2148628738494918</x:v>
      </x:c>
      <x:c r="K202" s="97" t="n">
        <x:f>IF(OR($A202&lt;=Drivers!$H$8,E201&gt;=ReadMe!$C$10),0,MAX(ReadMe!$C$15,(Drivers!$E$8+Drivers!$F$8*SIN($A202*ReadMe!$C$14+Drivers!$G$8))*INDEX(TrackData!$G$6:$G$315,MOD(INT(E201),ReadMe!$C$9)+1)*IF(AND($A202&gt;=Drivers!$I$8,$A202&lt;Drivers!$I$8+Drivers!$J$8),Drivers!$K$8,1)*IF(AND($A202&gt;=Drivers!$L$8,$A202&lt;Drivers!$L$8+Drivers!$M$8),Drivers!$N$8,1)))</x:f>
        <x:v>1.676843787255084</x:v>
      </x:c>
      <x:c r="L202" s="97" t="n">
        <x:f>IF(OR($A202&lt;=Drivers!$H$9,F201&gt;=ReadMe!$C$10),0,MAX(ReadMe!$C$15,(Drivers!$E$9+Drivers!$F$9*SIN($A202*ReadMe!$C$14+Drivers!$G$9))*INDEX(TrackData!$G$6:$G$315,MOD(INT(F201),ReadMe!$C$9)+1)*IF(AND($A202&gt;=Drivers!$I$9,$A202&lt;Drivers!$I$9+Drivers!$J$9),Drivers!$K$9,1)*IF(AND($A202&gt;=Drivers!$L$9,$A202&lt;Drivers!$L$9+Drivers!$M$9),Drivers!$N$9,1)))</x:f>
        <x:v>2.9148553663062784</x:v>
      </x:c>
      <x:c r="M202" s="97" t="n">
        <x:f>IF(OR($A202&lt;=Drivers!$H$10,G201&gt;=ReadMe!$C$10),0,MAX(ReadMe!$C$15,(Drivers!$E$10+Drivers!$F$10*SIN($A202*ReadMe!$C$14+Drivers!$G$10))*INDEX(TrackData!$G$6:$G$315,MOD(INT(G201),ReadMe!$C$9)+1)*IF(AND($A202&gt;=Drivers!$I$10,$A202&lt;Drivers!$I$10+Drivers!$J$10),Drivers!$K$10,1)*IF(AND($A202&gt;=Drivers!$L$10,$A202&lt;Drivers!$L$10+Drivers!$M$10),Drivers!$N$10,1)))</x:f>
        <x:v>2.8131766973738666</x:v>
      </x:c>
      <x:c r="N202" s="97" t="n">
        <x:f>IF(OR($A202&lt;=Drivers!$H$11,H201&gt;=ReadMe!$C$10),0,MAX(ReadMe!$C$15,(Drivers!$E$11+Drivers!$F$11*SIN($A202*ReadMe!$C$14+Drivers!$G$11))*INDEX(TrackData!$G$6:$G$315,MOD(INT(H201),ReadMe!$C$9)+1)*IF(AND($A202&gt;=Drivers!$I$11,$A202&lt;Drivers!$I$11+Drivers!$J$11),Drivers!$K$11,1)*IF(AND($A202&gt;=Drivers!$L$11,$A202&lt;Drivers!$L$11+Drivers!$M$11),Drivers!$N$11,1)))</x:f>
        <x:v>1.746677474641086</x:v>
      </x:c>
      <x:c r="O202" t="n">
        <x:f>MIN(ReadMe!$C$8,MAX(0,INT(C202/ReadMe!$C$9)))</x:f>
        <x:v>1</x:v>
      </x:c>
      <x:c r="P202" t="n">
        <x:f>MIN(ReadMe!$C$8,MAX(0,INT(D202/ReadMe!$C$9)))</x:f>
        <x:v>1</x:v>
      </x:c>
      <x:c r="Q202" t="n">
        <x:f>MIN(ReadMe!$C$8,MAX(0,INT(E202/ReadMe!$C$9)))</x:f>
        <x:v>1</x:v>
      </x:c>
      <x:c r="R202" t="n">
        <x:f>MIN(ReadMe!$C$8,MAX(0,INT(F202/ReadMe!$C$9)))</x:f>
        <x:v>1</x:v>
      </x:c>
      <x:c r="S202" t="n">
        <x:f>MIN(ReadMe!$C$8,MAX(0,INT(G202/ReadMe!$C$9)))</x:f>
        <x:v>1</x:v>
      </x:c>
      <x:c r="T202" t="n">
        <x:f>MIN(ReadMe!$C$8,MAX(0,INT(H202/ReadMe!$C$9)))</x:f>
        <x:v>1</x:v>
      </x:c>
    </x:row>
    <x:row r="203">
      <x:c r="A203" t="n">
        <x:v>197</x:v>
      </x:c>
      <x:c r="B203" s="97" t="n">
        <x:f>A203*ReadMe!$C$12</x:f>
        <x:v>49.25</x:v>
      </x:c>
      <x:c r="C203" s="97" t="n">
        <x:f>MIN(ReadMe!$C$10,C202+I203)</x:f>
        <x:v>456.67001030692177</x:v>
      </x:c>
      <x:c r="D203" s="97" t="n">
        <x:f>MIN(ReadMe!$C$10,D202+J203)</x:f>
        <x:v>427.3753589377886</x:v>
      </x:c>
      <x:c r="E203" s="97" t="n">
        <x:f>MIN(ReadMe!$C$10,E202+K203)</x:f>
        <x:v>423.114879778368</x:v>
      </x:c>
      <x:c r="F203" s="97" t="n">
        <x:f>MIN(ReadMe!$C$10,F202+L203)</x:f>
        <x:v>439.865284201515</x:v>
      </x:c>
      <x:c r="G203" s="97" t="n">
        <x:f>MIN(ReadMe!$C$10,G202+M203)</x:f>
        <x:v>382.2689662781143</x:v>
      </x:c>
      <x:c r="H203" s="97" t="n">
        <x:f>MIN(ReadMe!$C$10,H202+N203)</x:f>
        <x:v>412.58929083873375</x:v>
      </x:c>
      <x:c r="I203" s="97" t="n">
        <x:f>IF(OR($A203&lt;=Drivers!$H$6,C202&gt;=ReadMe!$C$10),0,MAX(ReadMe!$C$15,(Drivers!$E$6+Drivers!$F$6*SIN($A203*ReadMe!$C$14+Drivers!$G$6))*INDEX(TrackData!$G$6:$G$315,MOD(INT(C202),ReadMe!$C$9)+1)*IF(AND($A203&gt;=Drivers!$I$6,$A203&lt;Drivers!$I$6+Drivers!$J$6),Drivers!$K$6,1)*IF(AND($A203&gt;=Drivers!$L$6,$A203&lt;Drivers!$L$6+Drivers!$M$6),Drivers!$N$6,1)))</x:f>
        <x:v>2.5220854601970606</x:v>
      </x:c>
      <x:c r="J203" s="97" t="n">
        <x:f>IF(OR($A203&lt;=Drivers!$H$7,D202&gt;=ReadMe!$C$10),0,MAX(ReadMe!$C$15,(Drivers!$E$7+Drivers!$F$7*SIN($A203*ReadMe!$C$14+Drivers!$G$7))*INDEX(TrackData!$G$6:$G$315,MOD(INT(D202),ReadMe!$C$9)+1)*IF(AND($A203&gt;=Drivers!$I$7,$A203&lt;Drivers!$I$7+Drivers!$J$7),Drivers!$K$7,1)*IF(AND($A203&gt;=Drivers!$L$7,$A203&lt;Drivers!$L$7+Drivers!$M$7),Drivers!$N$7,1)))</x:f>
        <x:v>0.2153889028856602</x:v>
      </x:c>
      <x:c r="K203" s="97" t="n">
        <x:f>IF(OR($A203&lt;=Drivers!$H$8,E202&gt;=ReadMe!$C$10),0,MAX(ReadMe!$C$15,(Drivers!$E$8+Drivers!$F$8*SIN($A203*ReadMe!$C$14+Drivers!$G$8))*INDEX(TrackData!$G$6:$G$315,MOD(INT(E202),ReadMe!$C$9)+1)*IF(AND($A203&gt;=Drivers!$I$8,$A203&lt;Drivers!$I$8+Drivers!$J$8),Drivers!$K$8,1)*IF(AND($A203&gt;=Drivers!$L$8,$A203&lt;Drivers!$L$8+Drivers!$M$8),Drivers!$N$8,1)))</x:f>
        <x:v>1.696543112923138</x:v>
      </x:c>
      <x:c r="L203" s="97" t="n">
        <x:f>IF(OR($A203&lt;=Drivers!$H$9,F202&gt;=ReadMe!$C$10),0,MAX(ReadMe!$C$15,(Drivers!$E$9+Drivers!$F$9*SIN($A203*ReadMe!$C$14+Drivers!$G$9))*INDEX(TrackData!$G$6:$G$315,MOD(INT(F202),ReadMe!$C$9)+1)*IF(AND($A203&gt;=Drivers!$I$9,$A203&lt;Drivers!$I$9+Drivers!$J$9),Drivers!$K$9,1)*IF(AND($A203&gt;=Drivers!$L$9,$A203&lt;Drivers!$L$9+Drivers!$M$9),Drivers!$N$9,1)))</x:f>
        <x:v>2.9231403467485757</x:v>
      </x:c>
      <x:c r="M203" s="97" t="n">
        <x:f>IF(OR($A203&lt;=Drivers!$H$10,G202&gt;=ReadMe!$C$10),0,MAX(ReadMe!$C$15,(Drivers!$E$10+Drivers!$F$10*SIN($A203*ReadMe!$C$14+Drivers!$G$10))*INDEX(TrackData!$G$6:$G$315,MOD(INT(G202),ReadMe!$C$9)+1)*IF(AND($A203&gt;=Drivers!$I$10,$A203&lt;Drivers!$I$10+Drivers!$J$10),Drivers!$K$10,1)*IF(AND($A203&gt;=Drivers!$L$10,$A203&lt;Drivers!$L$10+Drivers!$M$10),Drivers!$N$10,1)))</x:f>
        <x:v>2.7957649524418473</x:v>
      </x:c>
      <x:c r="N203" s="97" t="n">
        <x:f>IF(OR($A203&lt;=Drivers!$H$11,H202&gt;=ReadMe!$C$10),0,MAX(ReadMe!$C$15,(Drivers!$E$11+Drivers!$F$11*SIN($A203*ReadMe!$C$14+Drivers!$G$11))*INDEX(TrackData!$G$6:$G$315,MOD(INT(H202),ReadMe!$C$9)+1)*IF(AND($A203&gt;=Drivers!$I$11,$A203&lt;Drivers!$I$11+Drivers!$J$11),Drivers!$K$11,1)*IF(AND($A203&gt;=Drivers!$L$11,$A203&lt;Drivers!$L$11+Drivers!$M$11),Drivers!$N$11,1)))</x:f>
        <x:v>1.7313460590013567</x:v>
      </x:c>
      <x:c r="O203" t="n">
        <x:f>MIN(ReadMe!$C$8,MAX(0,INT(C203/ReadMe!$C$9)))</x:f>
        <x:v>1</x:v>
      </x:c>
      <x:c r="P203" t="n">
        <x:f>MIN(ReadMe!$C$8,MAX(0,INT(D203/ReadMe!$C$9)))</x:f>
        <x:v>1</x:v>
      </x:c>
      <x:c r="Q203" t="n">
        <x:f>MIN(ReadMe!$C$8,MAX(0,INT(E203/ReadMe!$C$9)))</x:f>
        <x:v>1</x:v>
      </x:c>
      <x:c r="R203" t="n">
        <x:f>MIN(ReadMe!$C$8,MAX(0,INT(F203/ReadMe!$C$9)))</x:f>
        <x:v>1</x:v>
      </x:c>
      <x:c r="S203" t="n">
        <x:f>MIN(ReadMe!$C$8,MAX(0,INT(G203/ReadMe!$C$9)))</x:f>
        <x:v>1</x:v>
      </x:c>
      <x:c r="T203" t="n">
        <x:f>MIN(ReadMe!$C$8,MAX(0,INT(H203/ReadMe!$C$9)))</x:f>
        <x:v>1</x:v>
      </x:c>
    </x:row>
    <x:row r="204">
      <x:c r="A204" t="n">
        <x:v>198</x:v>
      </x:c>
      <x:c r="B204" s="97" t="n">
        <x:f>A204*ReadMe!$C$12</x:f>
        <x:v>49.5</x:v>
      </x:c>
      <x:c r="C204" s="97" t="n">
        <x:f>MIN(ReadMe!$C$10,C203+I204)</x:f>
        <x:v>459.1773107586386</x:v>
      </x:c>
      <x:c r="D204" s="97" t="n">
        <x:f>MIN(ReadMe!$C$10,D203+J204)</x:f>
        <x:v>427.5914576942235</x:v>
      </x:c>
      <x:c r="E204" s="97" t="n">
        <x:f>MIN(ReadMe!$C$10,E203+K204)</x:f>
        <x:v>424.8311198546109</x:v>
      </x:c>
      <x:c r="F204" s="97" t="n">
        <x:f>MIN(ReadMe!$C$10,F203+L204)</x:f>
        <x:v>442.7951043466829</x:v>
      </x:c>
      <x:c r="G204" s="97" t="n">
        <x:f>MIN(ReadMe!$C$10,G203+M204)</x:f>
        <x:v>385.0456273826096</x:v>
      </x:c>
      <x:c r="H204" s="97" t="n">
        <x:f>MIN(ReadMe!$C$10,H203+N204)</x:f>
        <x:v>414.30538158898815</x:v>
      </x:c>
      <x:c r="I204" s="97" t="n">
        <x:f>IF(OR($A204&lt;=Drivers!$H$6,C203&gt;=ReadMe!$C$10),0,MAX(ReadMe!$C$15,(Drivers!$E$6+Drivers!$F$6*SIN($A204*ReadMe!$C$14+Drivers!$G$6))*INDEX(TrackData!$G$6:$G$315,MOD(INT(C203),ReadMe!$C$9)+1)*IF(AND($A204&gt;=Drivers!$I$6,$A204&lt;Drivers!$I$6+Drivers!$J$6),Drivers!$K$6,1)*IF(AND($A204&gt;=Drivers!$L$6,$A204&lt;Drivers!$L$6+Drivers!$M$6),Drivers!$N$6,1)))</x:f>
        <x:v>2.507300451716864</x:v>
      </x:c>
      <x:c r="J204" s="97" t="n">
        <x:f>IF(OR($A204&lt;=Drivers!$H$7,D203&gt;=ReadMe!$C$10),0,MAX(ReadMe!$C$15,(Drivers!$E$7+Drivers!$F$7*SIN($A204*ReadMe!$C$14+Drivers!$G$7))*INDEX(TrackData!$G$6:$G$315,MOD(INT(D203),ReadMe!$C$9)+1)*IF(AND($A204&gt;=Drivers!$I$7,$A204&lt;Drivers!$I$7+Drivers!$J$7),Drivers!$K$7,1)*IF(AND($A204&gt;=Drivers!$L$7,$A204&lt;Drivers!$L$7+Drivers!$M$7),Drivers!$N$7,1)))</x:f>
        <x:v>0.21609875643490023</x:v>
      </x:c>
      <x:c r="K204" s="97" t="n">
        <x:f>IF(OR($A204&lt;=Drivers!$H$8,E203&gt;=ReadMe!$C$10),0,MAX(ReadMe!$C$15,(Drivers!$E$8+Drivers!$F$8*SIN($A204*ReadMe!$C$14+Drivers!$G$8))*INDEX(TrackData!$G$6:$G$315,MOD(INT(E203),ReadMe!$C$9)+1)*IF(AND($A204&gt;=Drivers!$I$8,$A204&lt;Drivers!$I$8+Drivers!$J$8),Drivers!$K$8,1)*IF(AND($A204&gt;=Drivers!$L$8,$A204&lt;Drivers!$L$8+Drivers!$M$8),Drivers!$N$8,1)))</x:f>
        <x:v>1.7162400762429173</x:v>
      </x:c>
      <x:c r="L204" s="97" t="n">
        <x:f>IF(OR($A204&lt;=Drivers!$H$9,F203&gt;=ReadMe!$C$10),0,MAX(ReadMe!$C$15,(Drivers!$E$9+Drivers!$F$9*SIN($A204*ReadMe!$C$14+Drivers!$G$9))*INDEX(TrackData!$G$6:$G$315,MOD(INT(F203),ReadMe!$C$9)+1)*IF(AND($A204&gt;=Drivers!$I$9,$A204&lt;Drivers!$I$9+Drivers!$J$9),Drivers!$K$9,1)*IF(AND($A204&gt;=Drivers!$L$9,$A204&lt;Drivers!$L$9+Drivers!$M$9),Drivers!$N$9,1)))</x:f>
        <x:v>2.9298201451678687</x:v>
      </x:c>
      <x:c r="M204" s="97" t="n">
        <x:f>IF(OR($A204&lt;=Drivers!$H$10,G203&gt;=ReadMe!$C$10),0,MAX(ReadMe!$C$15,(Drivers!$E$10+Drivers!$F$10*SIN($A204*ReadMe!$C$14+Drivers!$G$10))*INDEX(TrackData!$G$6:$G$315,MOD(INT(G203),ReadMe!$C$9)+1)*IF(AND($A204&gt;=Drivers!$I$10,$A204&lt;Drivers!$I$10+Drivers!$J$10),Drivers!$K$10,1)*IF(AND($A204&gt;=Drivers!$L$10,$A204&lt;Drivers!$L$10+Drivers!$M$10),Drivers!$N$10,1)))</x:f>
        <x:v>2.7766611044952874</x:v>
      </x:c>
      <x:c r="N204" s="97" t="n">
        <x:f>IF(OR($A204&lt;=Drivers!$H$11,H203&gt;=ReadMe!$C$10),0,MAX(ReadMe!$C$15,(Drivers!$E$11+Drivers!$F$11*SIN($A204*ReadMe!$C$14+Drivers!$G$11))*INDEX(TrackData!$G$6:$G$315,MOD(INT(H203),ReadMe!$C$9)+1)*IF(AND($A204&gt;=Drivers!$I$11,$A204&lt;Drivers!$I$11+Drivers!$J$11),Drivers!$K$11,1)*IF(AND($A204&gt;=Drivers!$L$11,$A204&lt;Drivers!$L$11+Drivers!$M$11),Drivers!$N$11,1)))</x:f>
        <x:v>1.716090750254414</x:v>
      </x:c>
      <x:c r="O204" t="n">
        <x:f>MIN(ReadMe!$C$8,MAX(0,INT(C204/ReadMe!$C$9)))</x:f>
        <x:v>1</x:v>
      </x:c>
      <x:c r="P204" t="n">
        <x:f>MIN(ReadMe!$C$8,MAX(0,INT(D204/ReadMe!$C$9)))</x:f>
        <x:v>1</x:v>
      </x:c>
      <x:c r="Q204" t="n">
        <x:f>MIN(ReadMe!$C$8,MAX(0,INT(E204/ReadMe!$C$9)))</x:f>
        <x:v>1</x:v>
      </x:c>
      <x:c r="R204" t="n">
        <x:f>MIN(ReadMe!$C$8,MAX(0,INT(F204/ReadMe!$C$9)))</x:f>
        <x:v>1</x:v>
      </x:c>
      <x:c r="S204" t="n">
        <x:f>MIN(ReadMe!$C$8,MAX(0,INT(G204/ReadMe!$C$9)))</x:f>
        <x:v>1</x:v>
      </x:c>
      <x:c r="T204" t="n">
        <x:f>MIN(ReadMe!$C$8,MAX(0,INT(H204/ReadMe!$C$9)))</x:f>
        <x:v>1</x:v>
      </x:c>
    </x:row>
    <x:row r="205">
      <x:c r="A205" t="n">
        <x:v>199</x:v>
      </x:c>
      <x:c r="B205" s="97" t="n">
        <x:f>A205*ReadMe!$C$12</x:f>
        <x:v>49.75</x:v>
      </x:c>
      <x:c r="C205" s="97" t="n">
        <x:f>MIN(ReadMe!$C$10,C204+I205)</x:f>
        <x:v>461.6708775452967</x:v>
      </x:c>
      <x:c r="D205" s="97" t="n">
        <x:f>MIN(ReadMe!$C$10,D204+J205)</x:f>
        <x:v>427.8084452413463</x:v>
      </x:c>
      <x:c r="E205" s="97" t="n">
        <x:f>MIN(ReadMe!$C$10,E204+K205)</x:f>
        <x:v>426.56691891732584</x:v>
      </x:c>
      <x:c r="F205" s="97" t="n">
        <x:f>MIN(ReadMe!$C$10,F204+L205)</x:f>
        <x:v>445.7299531175273</x:v>
      </x:c>
      <x:c r="G205" s="97" t="n">
        <x:f>MIN(ReadMe!$C$10,G204+M205)</x:f>
        <x:v>386.86458519431824</x:v>
      </x:c>
      <x:c r="H205" s="97" t="n">
        <x:f>MIN(ReadMe!$C$10,H204+N205)</x:f>
        <x:v>416.0063981708916</x:v>
      </x:c>
      <x:c r="I205" s="97" t="n">
        <x:f>IF(OR($A205&lt;=Drivers!$H$6,C204&gt;=ReadMe!$C$10),0,MAX(ReadMe!$C$15,(Drivers!$E$6+Drivers!$F$6*SIN($A205*ReadMe!$C$14+Drivers!$G$6))*INDEX(TrackData!$G$6:$G$315,MOD(INT(C204),ReadMe!$C$9)+1)*IF(AND($A205&gt;=Drivers!$I$6,$A205&lt;Drivers!$I$6+Drivers!$J$6),Drivers!$K$6,1)*IF(AND($A205&gt;=Drivers!$L$6,$A205&lt;Drivers!$L$6+Drivers!$M$6),Drivers!$N$6,1)))</x:f>
        <x:v>2.4935667866581026</x:v>
      </x:c>
      <x:c r="J205" s="97" t="n">
        <x:f>IF(OR($A205&lt;=Drivers!$H$7,D204&gt;=ReadMe!$C$10),0,MAX(ReadMe!$C$15,(Drivers!$E$7+Drivers!$F$7*SIN($A205*ReadMe!$C$14+Drivers!$G$7))*INDEX(TrackData!$G$6:$G$315,MOD(INT(D204),ReadMe!$C$9)+1)*IF(AND($A205&gt;=Drivers!$I$7,$A205&lt;Drivers!$I$7+Drivers!$J$7),Drivers!$K$7,1)*IF(AND($A205&gt;=Drivers!$L$7,$A205&lt;Drivers!$L$7+Drivers!$M$7),Drivers!$N$7,1)))</x:f>
        <x:v>0.21698754712283783</x:v>
      </x:c>
      <x:c r="K205" s="97" t="n">
        <x:f>IF(OR($A205&lt;=Drivers!$H$8,E204&gt;=ReadMe!$C$10),0,MAX(ReadMe!$C$15,(Drivers!$E$8+Drivers!$F$8*SIN($A205*ReadMe!$C$14+Drivers!$G$8))*INDEX(TrackData!$G$6:$G$315,MOD(INT(E204),ReadMe!$C$9)+1)*IF(AND($A205&gt;=Drivers!$I$8,$A205&lt;Drivers!$I$8+Drivers!$J$8),Drivers!$K$8,1)*IF(AND($A205&gt;=Drivers!$L$8,$A205&lt;Drivers!$L$8+Drivers!$M$8),Drivers!$N$8,1)))</x:f>
        <x:v>1.7357990627149584</x:v>
      </x:c>
      <x:c r="L205" s="97" t="n">
        <x:f>IF(OR($A205&lt;=Drivers!$H$9,F204&gt;=ReadMe!$C$10),0,MAX(ReadMe!$C$15,(Drivers!$E$9+Drivers!$F$9*SIN($A205*ReadMe!$C$14+Drivers!$G$9))*INDEX(TrackData!$G$6:$G$315,MOD(INT(F204),ReadMe!$C$9)+1)*IF(AND($A205&gt;=Drivers!$I$9,$A205&lt;Drivers!$I$9+Drivers!$J$9),Drivers!$K$9,1)*IF(AND($A205&gt;=Drivers!$L$9,$A205&lt;Drivers!$L$9+Drivers!$M$9),Drivers!$N$9,1)))</x:f>
        <x:v>2.9348487708444493</x:v>
      </x:c>
      <x:c r="M205" s="97" t="n">
        <x:f>IF(OR($A205&lt;=Drivers!$H$10,G204&gt;=ReadMe!$C$10),0,MAX(ReadMe!$C$15,(Drivers!$E$10+Drivers!$F$10*SIN($A205*ReadMe!$C$14+Drivers!$G$10))*INDEX(TrackData!$G$6:$G$315,MOD(INT(G204),ReadMe!$C$9)+1)*IF(AND($A205&gt;=Drivers!$I$10,$A205&lt;Drivers!$I$10+Drivers!$J$10),Drivers!$K$10,1)*IF(AND($A205&gt;=Drivers!$L$10,$A205&lt;Drivers!$L$10+Drivers!$M$10),Drivers!$N$10,1)))</x:f>
        <x:v>1.8189578117086158</x:v>
      </x:c>
      <x:c r="N205" s="97" t="n">
        <x:f>IF(OR($A205&lt;=Drivers!$H$11,H204&gt;=ReadMe!$C$10),0,MAX(ReadMe!$C$15,(Drivers!$E$11+Drivers!$F$11*SIN($A205*ReadMe!$C$14+Drivers!$G$11))*INDEX(TrackData!$G$6:$G$315,MOD(INT(H204),ReadMe!$C$9)+1)*IF(AND($A205&gt;=Drivers!$I$11,$A205&lt;Drivers!$I$11+Drivers!$J$11),Drivers!$K$11,1)*IF(AND($A205&gt;=Drivers!$L$11,$A205&lt;Drivers!$L$11+Drivers!$M$11),Drivers!$N$11,1)))</x:f>
        <x:v>1.7010165819034582</x:v>
      </x:c>
      <x:c r="O205" t="n">
        <x:f>MIN(ReadMe!$C$8,MAX(0,INT(C205/ReadMe!$C$9)))</x:f>
        <x:v>1</x:v>
      </x:c>
      <x:c r="P205" t="n">
        <x:f>MIN(ReadMe!$C$8,MAX(0,INT(D205/ReadMe!$C$9)))</x:f>
        <x:v>1</x:v>
      </x:c>
      <x:c r="Q205" t="n">
        <x:f>MIN(ReadMe!$C$8,MAX(0,INT(E205/ReadMe!$C$9)))</x:f>
        <x:v>1</x:v>
      </x:c>
      <x:c r="R205" t="n">
        <x:f>MIN(ReadMe!$C$8,MAX(0,INT(F205/ReadMe!$C$9)))</x:f>
        <x:v>1</x:v>
      </x:c>
      <x:c r="S205" t="n">
        <x:f>MIN(ReadMe!$C$8,MAX(0,INT(G205/ReadMe!$C$9)))</x:f>
        <x:v>1</x:v>
      </x:c>
      <x:c r="T205" t="n">
        <x:f>MIN(ReadMe!$C$8,MAX(0,INT(H205/ReadMe!$C$9)))</x:f>
        <x:v>1</x:v>
      </x:c>
    </x:row>
    <x:row r="206">
      <x:c r="A206" t="n">
        <x:v>200</x:v>
      </x:c>
      <x:c r="B206" s="97" t="n">
        <x:f>A206*ReadMe!$C$12</x:f>
        <x:v>50</x:v>
      </x:c>
      <x:c r="C206" s="97" t="n">
        <x:f>MIN(ReadMe!$C$10,C205+I206)</x:f>
        <x:v>464.15185656723384</x:v>
      </x:c>
      <x:c r="D206" s="97" t="n">
        <x:f>MIN(ReadMe!$C$10,D205+J206)</x:f>
        <x:v>428.02649439693096</x:v>
      </x:c>
      <x:c r="E206" s="97" t="n">
        <x:f>MIN(ReadMe!$C$10,E205+K206)</x:f>
        <x:v>428.3220043251426</x:v>
      </x:c>
      <x:c r="F206" s="97" t="n">
        <x:f>MIN(ReadMe!$C$10,F205+L206)</x:f>
        <x:v>448.6681447189863</x:v>
      </x:c>
      <x:c r="G206" s="97" t="n">
        <x:f>MIN(ReadMe!$C$10,G205+M206)</x:f>
        <x:v>388.6689684129744</x:v>
      </x:c>
      <x:c r="H206" s="97" t="n">
        <x:f>MIN(ReadMe!$C$10,H205+N206)</x:f>
        <x:v>418.5612880804245</x:v>
      </x:c>
      <x:c r="I206" s="97" t="n">
        <x:f>IF(OR($A206&lt;=Drivers!$H$6,C205&gt;=ReadMe!$C$10),0,MAX(ReadMe!$C$15,(Drivers!$E$6+Drivers!$F$6*SIN($A206*ReadMe!$C$14+Drivers!$G$6))*INDEX(TrackData!$G$6:$G$315,MOD(INT(C205),ReadMe!$C$9)+1)*IF(AND($A206&gt;=Drivers!$I$6,$A206&lt;Drivers!$I$6+Drivers!$J$6),Drivers!$K$6,1)*IF(AND($A206&gt;=Drivers!$L$6,$A206&lt;Drivers!$L$6+Drivers!$M$6),Drivers!$N$6,1)))</x:f>
        <x:v>2.4809790219371113</x:v>
      </x:c>
      <x:c r="J206" s="97" t="n">
        <x:f>IF(OR($A206&lt;=Drivers!$H$7,D205&gt;=ReadMe!$C$10),0,MAX(ReadMe!$C$15,(Drivers!$E$7+Drivers!$F$7*SIN($A206*ReadMe!$C$14+Drivers!$G$7))*INDEX(TrackData!$G$6:$G$315,MOD(INT(D205),ReadMe!$C$9)+1)*IF(AND($A206&gt;=Drivers!$I$7,$A206&lt;Drivers!$I$7+Drivers!$J$7),Drivers!$K$7,1)*IF(AND($A206&gt;=Drivers!$L$7,$A206&lt;Drivers!$L$7+Drivers!$M$7),Drivers!$N$7,1)))</x:f>
        <x:v>0.2180491555846597</x:v>
      </x:c>
      <x:c r="K206" s="97" t="n">
        <x:f>IF(OR($A206&lt;=Drivers!$H$8,E205&gt;=ReadMe!$C$10),0,MAX(ReadMe!$C$15,(Drivers!$E$8+Drivers!$F$8*SIN($A206*ReadMe!$C$14+Drivers!$G$8))*INDEX(TrackData!$G$6:$G$315,MOD(INT(E205),ReadMe!$C$9)+1)*IF(AND($A206&gt;=Drivers!$I$8,$A206&lt;Drivers!$I$8+Drivers!$J$8),Drivers!$K$8,1)*IF(AND($A206&gt;=Drivers!$L$8,$A206&lt;Drivers!$L$8+Drivers!$M$8),Drivers!$N$8,1)))</x:f>
        <x:v>1.7550854078167513</x:v>
      </x:c>
      <x:c r="L206" s="97" t="n">
        <x:f>IF(OR($A206&lt;=Drivers!$H$9,F205&gt;=ReadMe!$C$10),0,MAX(ReadMe!$C$15,(Drivers!$E$9+Drivers!$F$9*SIN($A206*ReadMe!$C$14+Drivers!$G$9))*INDEX(TrackData!$G$6:$G$315,MOD(INT(F205),ReadMe!$C$9)+1)*IF(AND($A206&gt;=Drivers!$I$9,$A206&lt;Drivers!$I$9+Drivers!$J$9),Drivers!$K$9,1)*IF(AND($A206&gt;=Drivers!$L$9,$A206&lt;Drivers!$L$9+Drivers!$M$9),Drivers!$N$9,1)))</x:f>
        <x:v>2.9381916014589766</x:v>
      </x:c>
      <x:c r="M206" s="97" t="n">
        <x:f>IF(OR($A206&lt;=Drivers!$H$10,G205&gt;=ReadMe!$C$10),0,MAX(ReadMe!$C$15,(Drivers!$E$10+Drivers!$F$10*SIN($A206*ReadMe!$C$14+Drivers!$G$10))*INDEX(TrackData!$G$6:$G$315,MOD(INT(G205),ReadMe!$C$9)+1)*IF(AND($A206&gt;=Drivers!$I$10,$A206&lt;Drivers!$I$10+Drivers!$J$10),Drivers!$K$10,1)*IF(AND($A206&gt;=Drivers!$L$10,$A206&lt;Drivers!$L$10+Drivers!$M$10),Drivers!$N$10,1)))</x:f>
        <x:v>1.8043832186561461</x:v>
      </x:c>
      <x:c r="N206" s="97" t="n">
        <x:f>IF(OR($A206&lt;=Drivers!$H$11,H205&gt;=ReadMe!$C$10),0,MAX(ReadMe!$C$15,(Drivers!$E$11+Drivers!$F$11*SIN($A206*ReadMe!$C$14+Drivers!$G$11))*INDEX(TrackData!$G$6:$G$315,MOD(INT(H205),ReadMe!$C$9)+1)*IF(AND($A206&gt;=Drivers!$I$11,$A206&lt;Drivers!$I$11+Drivers!$J$11),Drivers!$K$11,1)*IF(AND($A206&gt;=Drivers!$L$11,$A206&lt;Drivers!$L$11+Drivers!$M$11),Drivers!$N$11,1)))</x:f>
        <x:v>2.554889909532907</x:v>
      </x:c>
      <x:c r="O206" t="n">
        <x:f>MIN(ReadMe!$C$8,MAX(0,INT(C206/ReadMe!$C$9)))</x:f>
        <x:v>1</x:v>
      </x:c>
      <x:c r="P206" t="n">
        <x:f>MIN(ReadMe!$C$8,MAX(0,INT(D206/ReadMe!$C$9)))</x:f>
        <x:v>1</x:v>
      </x:c>
      <x:c r="Q206" t="n">
        <x:f>MIN(ReadMe!$C$8,MAX(0,INT(E206/ReadMe!$C$9)))</x:f>
        <x:v>1</x:v>
      </x:c>
      <x:c r="R206" t="n">
        <x:f>MIN(ReadMe!$C$8,MAX(0,INT(F206/ReadMe!$C$9)))</x:f>
        <x:v>1</x:v>
      </x:c>
      <x:c r="S206" t="n">
        <x:f>MIN(ReadMe!$C$8,MAX(0,INT(G206/ReadMe!$C$9)))</x:f>
        <x:v>1</x:v>
      </x:c>
      <x:c r="T206" t="n">
        <x:f>MIN(ReadMe!$C$8,MAX(0,INT(H206/ReadMe!$C$9)))</x:f>
        <x:v>1</x:v>
      </x:c>
    </x:row>
    <x:row r="207">
      <x:c r="A207" t="n">
        <x:v>201</x:v>
      </x:c>
      <x:c r="B207" s="97" t="n">
        <x:f>A207*ReadMe!$C$12</x:f>
        <x:v>50.25</x:v>
      </x:c>
      <x:c r="C207" s="97" t="n">
        <x:f>MIN(ReadMe!$C$10,C206+I207)</x:f>
        <x:v>466.62148039212747</x:v>
      </x:c>
      <x:c r="D207" s="97" t="n">
        <x:f>MIN(ReadMe!$C$10,D206+J207)</x:f>
        <x:v>429.59275348691114</x:v>
      </x:c>
      <x:c r="E207" s="97" t="n">
        <x:f>MIN(ReadMe!$C$10,E206+K207)</x:f>
        <x:v>430.09597064931677</x:v>
      </x:c>
      <x:c r="F207" s="97" t="n">
        <x:f>MIN(ReadMe!$C$10,F206+L207)</x:f>
        <x:v>451.60797034045504</x:v>
      </x:c>
      <x:c r="G207" s="97" t="n">
        <x:f>MIN(ReadMe!$C$10,G206+M207)</x:f>
        <x:v>390.45794130952817</x:v>
      </x:c>
      <x:c r="H207" s="97" t="n">
        <x:f>MIN(ReadMe!$C$10,H206+N207)</x:f>
        <x:v>421.09435603501345</x:v>
      </x:c>
      <x:c r="I207" s="97" t="n">
        <x:f>IF(OR($A207&lt;=Drivers!$H$6,C206&gt;=ReadMe!$C$10),0,MAX(ReadMe!$C$15,(Drivers!$E$6+Drivers!$F$6*SIN($A207*ReadMe!$C$14+Drivers!$G$6))*INDEX(TrackData!$G$6:$G$315,MOD(INT(C206),ReadMe!$C$9)+1)*IF(AND($A207&gt;=Drivers!$I$6,$A207&lt;Drivers!$I$6+Drivers!$J$6),Drivers!$K$6,1)*IF(AND($A207&gt;=Drivers!$L$6,$A207&lt;Drivers!$L$6+Drivers!$M$6),Drivers!$N$6,1)))</x:f>
        <x:v>2.469623824893637</x:v>
      </x:c>
      <x:c r="J207" s="97" t="n">
        <x:f>IF(OR($A207&lt;=Drivers!$H$7,D206&gt;=ReadMe!$C$10),0,MAX(ReadMe!$C$15,(Drivers!$E$7+Drivers!$F$7*SIN($A207*ReadMe!$C$14+Drivers!$G$7))*INDEX(TrackData!$G$6:$G$315,MOD(INT(D206),ReadMe!$C$9)+1)*IF(AND($A207&gt;=Drivers!$I$7,$A207&lt;Drivers!$I$7+Drivers!$J$7),Drivers!$K$7,1)*IF(AND($A207&gt;=Drivers!$L$7,$A207&lt;Drivers!$L$7+Drivers!$M$7),Drivers!$N$7,1)))</x:f>
        <x:v>1.5662590899801518</x:v>
      </x:c>
      <x:c r="K207" s="97" t="n">
        <x:f>IF(OR($A207&lt;=Drivers!$H$8,E206&gt;=ReadMe!$C$10),0,MAX(ReadMe!$C$15,(Drivers!$E$8+Drivers!$F$8*SIN($A207*ReadMe!$C$14+Drivers!$G$8))*INDEX(TrackData!$G$6:$G$315,MOD(INT(E206),ReadMe!$C$9)+1)*IF(AND($A207&gt;=Drivers!$I$8,$A207&lt;Drivers!$I$8+Drivers!$J$8),Drivers!$K$8,1)*IF(AND($A207&gt;=Drivers!$L$8,$A207&lt;Drivers!$L$8+Drivers!$M$8),Drivers!$N$8,1)))</x:f>
        <x:v>1.7739663241741712</x:v>
      </x:c>
      <x:c r="L207" s="97" t="n">
        <x:f>IF(OR($A207&lt;=Drivers!$H$9,F206&gt;=ReadMe!$C$10),0,MAX(ReadMe!$C$15,(Drivers!$E$9+Drivers!$F$9*SIN($A207*ReadMe!$C$14+Drivers!$G$9))*INDEX(TrackData!$G$6:$G$315,MOD(INT(F206),ReadMe!$C$9)+1)*IF(AND($A207&gt;=Drivers!$I$9,$A207&lt;Drivers!$I$9+Drivers!$J$9),Drivers!$K$9,1)*IF(AND($A207&gt;=Drivers!$L$9,$A207&lt;Drivers!$L$9+Drivers!$M$9),Drivers!$N$9,1)))</x:f>
        <x:v>2.9398256214687386</x:v>
      </x:c>
      <x:c r="M207" s="97" t="n">
        <x:f>IF(OR($A207&lt;=Drivers!$H$10,G206&gt;=ReadMe!$C$10),0,MAX(ReadMe!$C$15,(Drivers!$E$10+Drivers!$F$10*SIN($A207*ReadMe!$C$14+Drivers!$G$10))*INDEX(TrackData!$G$6:$G$315,MOD(INT(G206),ReadMe!$C$9)+1)*IF(AND($A207&gt;=Drivers!$I$10,$A207&lt;Drivers!$I$10+Drivers!$J$10),Drivers!$K$10,1)*IF(AND($A207&gt;=Drivers!$L$10,$A207&lt;Drivers!$L$10+Drivers!$M$10),Drivers!$N$10,1)))</x:f>
        <x:v>1.788972896553778</x:v>
      </x:c>
      <x:c r="N207" s="97" t="n">
        <x:f>IF(OR($A207&lt;=Drivers!$H$11,H206&gt;=ReadMe!$C$10),0,MAX(ReadMe!$C$15,(Drivers!$E$11+Drivers!$F$11*SIN($A207*ReadMe!$C$14+Drivers!$G$11))*INDEX(TrackData!$G$6:$G$315,MOD(INT(H206),ReadMe!$C$9)+1)*IF(AND($A207&gt;=Drivers!$I$11,$A207&lt;Drivers!$I$11+Drivers!$J$11),Drivers!$K$11,1)*IF(AND($A207&gt;=Drivers!$L$11,$A207&lt;Drivers!$L$11+Drivers!$M$11),Drivers!$N$11,1)))</x:f>
        <x:v>2.533067954588952</x:v>
      </x:c>
      <x:c r="O207" t="n">
        <x:f>MIN(ReadMe!$C$8,MAX(0,INT(C207/ReadMe!$C$9)))</x:f>
        <x:v>1</x:v>
      </x:c>
      <x:c r="P207" t="n">
        <x:f>MIN(ReadMe!$C$8,MAX(0,INT(D207/ReadMe!$C$9)))</x:f>
        <x:v>1</x:v>
      </x:c>
      <x:c r="Q207" t="n">
        <x:f>MIN(ReadMe!$C$8,MAX(0,INT(E207/ReadMe!$C$9)))</x:f>
        <x:v>1</x:v>
      </x:c>
      <x:c r="R207" t="n">
        <x:f>MIN(ReadMe!$C$8,MAX(0,INT(F207/ReadMe!$C$9)))</x:f>
        <x:v>1</x:v>
      </x:c>
      <x:c r="S207" t="n">
        <x:f>MIN(ReadMe!$C$8,MAX(0,INT(G207/ReadMe!$C$9)))</x:f>
        <x:v>1</x:v>
      </x:c>
      <x:c r="T207" t="n">
        <x:f>MIN(ReadMe!$C$8,MAX(0,INT(H207/ReadMe!$C$9)))</x:f>
        <x:v>1</x:v>
      </x:c>
    </x:row>
    <x:row r="208">
      <x:c r="A208" t="n">
        <x:v>202</x:v>
      </x:c>
      <x:c r="B208" s="97" t="n">
        <x:f>A208*ReadMe!$C$12</x:f>
        <x:v>50.5</x:v>
      </x:c>
      <x:c r="C208" s="97" t="n">
        <x:f>MIN(ReadMe!$C$10,C207+I208)</x:f>
        <x:v>469.0810597687097</x:v>
      </x:c>
      <x:c r="D208" s="97" t="n">
        <x:f>MIN(ReadMe!$C$10,D207+J208)</x:f>
        <x:v>431.16889955407817</x:v>
      </x:c>
      <x:c r="E208" s="97" t="n">
        <x:f>MIN(ReadMe!$C$10,E207+K208)</x:f>
        <x:v>432.8115946126632</x:v>
      </x:c>
      <x:c r="F208" s="97" t="n">
        <x:f>MIN(ReadMe!$C$10,F207+L208)</x:f>
        <x:v>454.5477099210258</x:v>
      </x:c>
      <x:c r="G208" s="97" t="n">
        <x:f>MIN(ReadMe!$C$10,G207+M208)</x:f>
        <x:v>392.9753640931021</x:v>
      </x:c>
      <x:c r="H208" s="97" t="n">
        <x:f>MIN(ReadMe!$C$10,H207+N208)</x:f>
        <x:v>422.7522643079365</x:v>
      </x:c>
      <x:c r="I208" s="97" t="n">
        <x:f>IF(OR($A208&lt;=Drivers!$H$6,C207&gt;=ReadMe!$C$10),0,MAX(ReadMe!$C$15,(Drivers!$E$6+Drivers!$F$6*SIN($A208*ReadMe!$C$14+Drivers!$G$6))*INDEX(TrackData!$G$6:$G$315,MOD(INT(C207),ReadMe!$C$9)+1)*IF(AND($A208&gt;=Drivers!$I$6,$A208&lt;Drivers!$I$6+Drivers!$J$6),Drivers!$K$6,1)*IF(AND($A208&gt;=Drivers!$L$6,$A208&lt;Drivers!$L$6+Drivers!$M$6),Drivers!$N$6,1)))</x:f>
        <x:v>2.459579376582206</x:v>
      </x:c>
      <x:c r="J208" s="97" t="n">
        <x:f>IF(OR($A208&lt;=Drivers!$H$7,D207&gt;=ReadMe!$C$10),0,MAX(ReadMe!$C$15,(Drivers!$E$7+Drivers!$F$7*SIN($A208*ReadMe!$C$14+Drivers!$G$7))*INDEX(TrackData!$G$6:$G$315,MOD(INT(D207),ReadMe!$C$9)+1)*IF(AND($A208&gt;=Drivers!$I$7,$A208&lt;Drivers!$I$7+Drivers!$J$7),Drivers!$K$7,1)*IF(AND($A208&gt;=Drivers!$L$7,$A208&lt;Drivers!$L$7+Drivers!$M$7),Drivers!$N$7,1)))</x:f>
        <x:v>1.576146067167034</x:v>
      </x:c>
      <x:c r="K208" s="97" t="n">
        <x:f>IF(OR($A208&lt;=Drivers!$H$8,E207&gt;=ReadMe!$C$10),0,MAX(ReadMe!$C$15,(Drivers!$E$8+Drivers!$F$8*SIN($A208*ReadMe!$C$14+Drivers!$G$8))*INDEX(TrackData!$G$6:$G$315,MOD(INT(E207),ReadMe!$C$9)+1)*IF(AND($A208&gt;=Drivers!$I$8,$A208&lt;Drivers!$I$8+Drivers!$J$8),Drivers!$K$8,1)*IF(AND($A208&gt;=Drivers!$L$8,$A208&lt;Drivers!$L$8+Drivers!$M$8),Drivers!$N$8,1)))</x:f>
        <x:v>2.715623963346472</x:v>
      </x:c>
      <x:c r="L208" s="97" t="n">
        <x:f>IF(OR($A208&lt;=Drivers!$H$9,F207&gt;=ReadMe!$C$10),0,MAX(ReadMe!$C$15,(Drivers!$E$9+Drivers!$F$9*SIN($A208*ReadMe!$C$14+Drivers!$G$9))*INDEX(TrackData!$G$6:$G$315,MOD(INT(F207),ReadMe!$C$9)+1)*IF(AND($A208&gt;=Drivers!$I$9,$A208&lt;Drivers!$I$9+Drivers!$J$9),Drivers!$K$9,1)*IF(AND($A208&gt;=Drivers!$L$9,$A208&lt;Drivers!$L$9+Drivers!$M$9),Drivers!$N$9,1)))</x:f>
        <x:v>2.939739580570725</x:v>
      </x:c>
      <x:c r="M208" s="97" t="n">
        <x:f>IF(OR($A208&lt;=Drivers!$H$10,G207&gt;=ReadMe!$C$10),0,MAX(ReadMe!$C$15,(Drivers!$E$10+Drivers!$F$10*SIN($A208*ReadMe!$C$14+Drivers!$G$10))*INDEX(TrackData!$G$6:$G$315,MOD(INT(G207),ReadMe!$C$9)+1)*IF(AND($A208&gt;=Drivers!$I$10,$A208&lt;Drivers!$I$10+Drivers!$J$10),Drivers!$K$10,1)*IF(AND($A208&gt;=Drivers!$L$10,$A208&lt;Drivers!$L$10+Drivers!$M$10),Drivers!$N$10,1)))</x:f>
        <x:v>2.517422783573896</x:v>
      </x:c>
      <x:c r="N208" s="97" t="n">
        <x:f>IF(OR($A208&lt;=Drivers!$H$11,H207&gt;=ReadMe!$C$10),0,MAX(ReadMe!$C$15,(Drivers!$E$11+Drivers!$F$11*SIN($A208*ReadMe!$C$14+Drivers!$G$11))*INDEX(TrackData!$G$6:$G$315,MOD(INT(H207),ReadMe!$C$9)+1)*IF(AND($A208&gt;=Drivers!$I$11,$A208&lt;Drivers!$I$11+Drivers!$J$11),Drivers!$K$11,1)*IF(AND($A208&gt;=Drivers!$L$11,$A208&lt;Drivers!$L$11+Drivers!$M$11),Drivers!$N$11,1)))</x:f>
        <x:v>1.6579082729230925</x:v>
      </x:c>
      <x:c r="O208" t="n">
        <x:f>MIN(ReadMe!$C$8,MAX(0,INT(C208/ReadMe!$C$9)))</x:f>
        <x:v>1</x:v>
      </x:c>
      <x:c r="P208" t="n">
        <x:f>MIN(ReadMe!$C$8,MAX(0,INT(D208/ReadMe!$C$9)))</x:f>
        <x:v>1</x:v>
      </x:c>
      <x:c r="Q208" t="n">
        <x:f>MIN(ReadMe!$C$8,MAX(0,INT(E208/ReadMe!$C$9)))</x:f>
        <x:v>1</x:v>
      </x:c>
      <x:c r="R208" t="n">
        <x:f>MIN(ReadMe!$C$8,MAX(0,INT(F208/ReadMe!$C$9)))</x:f>
        <x:v>1</x:v>
      </x:c>
      <x:c r="S208" t="n">
        <x:f>MIN(ReadMe!$C$8,MAX(0,INT(G208/ReadMe!$C$9)))</x:f>
        <x:v>1</x:v>
      </x:c>
      <x:c r="T208" t="n">
        <x:f>MIN(ReadMe!$C$8,MAX(0,INT(H208/ReadMe!$C$9)))</x:f>
        <x:v>1</x:v>
      </x:c>
    </x:row>
    <x:row r="209">
      <x:c r="A209" t="n">
        <x:v>203</x:v>
      </x:c>
      <x:c r="B209" s="97" t="n">
        <x:f>A209*ReadMe!$C$12</x:f>
        <x:v>50.75</x:v>
      </x:c>
      <x:c r="C209" s="97" t="n">
        <x:f>MIN(ReadMe!$C$10,C208+I209)</x:f>
        <x:v>471.5319746022017</x:v>
      </x:c>
      <x:c r="D209" s="97" t="n">
        <x:f>MIN(ReadMe!$C$10,D208+J209)</x:f>
        <x:v>433.5735765657892</x:v>
      </x:c>
      <x:c r="E209" s="97" t="n">
        <x:f>MIN(ReadMe!$C$10,E208+K209)</x:f>
        <x:v>435.5540121477626</x:v>
      </x:c>
      <x:c r="F209" s="97" t="n">
        <x:f>MIN(ReadMe!$C$10,F208+L209)</x:f>
        <x:v>457.4856439921863</x:v>
      </x:c>
      <x:c r="G209" s="97" t="n">
        <x:f>MIN(ReadMe!$C$10,G208+M209)</x:f>
        <x:v>395.4689898715046</x:v>
      </x:c>
      <x:c r="H209" s="97" t="n">
        <x:f>MIN(ReadMe!$C$10,H208+N209)</x:f>
        <x:v>424.3968377331856</x:v>
      </x:c>
      <x:c r="I209" s="97" t="n">
        <x:f>IF(OR($A209&lt;=Drivers!$H$6,C208&gt;=ReadMe!$C$10),0,MAX(ReadMe!$C$15,(Drivers!$E$6+Drivers!$F$6*SIN($A209*ReadMe!$C$14+Drivers!$G$6))*INDEX(TrackData!$G$6:$G$315,MOD(INT(C208),ReadMe!$C$9)+1)*IF(AND($A209&gt;=Drivers!$I$6,$A209&lt;Drivers!$I$6+Drivers!$J$6),Drivers!$K$6,1)*IF(AND($A209&gt;=Drivers!$L$6,$A209&lt;Drivers!$L$6+Drivers!$M$6),Drivers!$N$6,1)))</x:f>
        <x:v>2.4509148334919706</x:v>
      </x:c>
      <x:c r="J209" s="97" t="n">
        <x:f>IF(OR($A209&lt;=Drivers!$H$7,D208&gt;=ReadMe!$C$10),0,MAX(ReadMe!$C$15,(Drivers!$E$7+Drivers!$F$7*SIN($A209*ReadMe!$C$14+Drivers!$G$7))*INDEX(TrackData!$G$6:$G$315,MOD(INT(D208),ReadMe!$C$9)+1)*IF(AND($A209&gt;=Drivers!$I$7,$A209&lt;Drivers!$I$7+Drivers!$J$7),Drivers!$K$7,1)*IF(AND($A209&gt;=Drivers!$L$7,$A209&lt;Drivers!$L$7+Drivers!$M$7),Drivers!$N$7,1)))</x:f>
        <x:v>2.404677011711051</x:v>
      </x:c>
      <x:c r="K209" s="97" t="n">
        <x:f>IF(OR($A209&lt;=Drivers!$H$8,E208&gt;=ReadMe!$C$10),0,MAX(ReadMe!$C$15,(Drivers!$E$8+Drivers!$F$8*SIN($A209*ReadMe!$C$14+Drivers!$G$8))*INDEX(TrackData!$G$6:$G$315,MOD(INT(E208),ReadMe!$C$9)+1)*IF(AND($A209&gt;=Drivers!$I$8,$A209&lt;Drivers!$I$8+Drivers!$J$8),Drivers!$K$8,1)*IF(AND($A209&gt;=Drivers!$L$8,$A209&lt;Drivers!$L$8+Drivers!$M$8),Drivers!$N$8,1)))</x:f>
        <x:v>2.7424175350993543</x:v>
      </x:c>
      <x:c r="L209" s="97" t="n">
        <x:f>IF(OR($A209&lt;=Drivers!$H$9,F208&gt;=ReadMe!$C$10),0,MAX(ReadMe!$C$15,(Drivers!$E$9+Drivers!$F$9*SIN($A209*ReadMe!$C$14+Drivers!$G$9))*INDEX(TrackData!$G$6:$G$315,MOD(INT(F208),ReadMe!$C$9)+1)*IF(AND($A209&gt;=Drivers!$I$9,$A209&lt;Drivers!$I$9+Drivers!$J$9),Drivers!$K$9,1)*IF(AND($A209&gt;=Drivers!$L$9,$A209&lt;Drivers!$L$9+Drivers!$M$9),Drivers!$N$9,1)))</x:f>
        <x:v>2.937934071160481</x:v>
      </x:c>
      <x:c r="M209" s="97" t="n">
        <x:f>IF(OR($A209&lt;=Drivers!$H$10,G208&gt;=ReadMe!$C$10),0,MAX(ReadMe!$C$15,(Drivers!$E$10+Drivers!$F$10*SIN($A209*ReadMe!$C$14+Drivers!$G$10))*INDEX(TrackData!$G$6:$G$315,MOD(INT(G208),ReadMe!$C$9)+1)*IF(AND($A209&gt;=Drivers!$I$10,$A209&lt;Drivers!$I$10+Drivers!$J$10),Drivers!$K$10,1)*IF(AND($A209&gt;=Drivers!$L$10,$A209&lt;Drivers!$L$10+Drivers!$M$10),Drivers!$N$10,1)))</x:f>
        <x:v>2.4936257784025133</x:v>
      </x:c>
      <x:c r="N209" s="97" t="n">
        <x:f>IF(OR($A209&lt;=Drivers!$H$11,H208&gt;=ReadMe!$C$10),0,MAX(ReadMe!$C$15,(Drivers!$E$11+Drivers!$F$11*SIN($A209*ReadMe!$C$14+Drivers!$G$11))*INDEX(TrackData!$G$6:$G$315,MOD(INT(H208),ReadMe!$C$9)+1)*IF(AND($A209&gt;=Drivers!$I$11,$A209&lt;Drivers!$I$11+Drivers!$J$11),Drivers!$K$11,1)*IF(AND($A209&gt;=Drivers!$L$11,$A209&lt;Drivers!$L$11+Drivers!$M$11),Drivers!$N$11,1)))</x:f>
        <x:v>1.6445734252490745</x:v>
      </x:c>
      <x:c r="O209" t="n">
        <x:f>MIN(ReadMe!$C$8,MAX(0,INT(C209/ReadMe!$C$9)))</x:f>
        <x:v>1</x:v>
      </x:c>
      <x:c r="P209" t="n">
        <x:f>MIN(ReadMe!$C$8,MAX(0,INT(D209/ReadMe!$C$9)))</x:f>
        <x:v>1</x:v>
      </x:c>
      <x:c r="Q209" t="n">
        <x:f>MIN(ReadMe!$C$8,MAX(0,INT(E209/ReadMe!$C$9)))</x:f>
        <x:v>1</x:v>
      </x:c>
      <x:c r="R209" t="n">
        <x:f>MIN(ReadMe!$C$8,MAX(0,INT(F209/ReadMe!$C$9)))</x:f>
        <x:v>1</x:v>
      </x:c>
      <x:c r="S209" t="n">
        <x:f>MIN(ReadMe!$C$8,MAX(0,INT(G209/ReadMe!$C$9)))</x:f>
        <x:v>1</x:v>
      </x:c>
      <x:c r="T209" t="n">
        <x:f>MIN(ReadMe!$C$8,MAX(0,INT(H209/ReadMe!$C$9)))</x:f>
        <x:v>1</x:v>
      </x:c>
    </x:row>
    <x:row r="210">
      <x:c r="A210" t="n">
        <x:v>204</x:v>
      </x:c>
      <x:c r="B210" s="97" t="n">
        <x:f>A210*ReadMe!$C$12</x:f>
        <x:v>51</x:v>
      </x:c>
      <x:c r="C210" s="97" t="n">
        <x:f>MIN(ReadMe!$C$10,C209+I210)</x:f>
        <x:v>473.97566445360275</x:v>
      </x:c>
      <x:c r="D210" s="97" t="n">
        <x:f>MIN(ReadMe!$C$10,D209+J210)</x:f>
        <x:v>435.99631299613264</x:v>
      </x:c>
      <x:c r="E210" s="97" t="n">
        <x:f>MIN(ReadMe!$C$10,E209+K210)</x:f>
        <x:v>438.3220361519462</x:v>
      </x:c>
      <x:c r="F210" s="97" t="n">
        <x:f>MIN(ReadMe!$C$10,F209+L210)</x:f>
        <x:v>460.4200655164397</x:v>
      </x:c>
      <x:c r="G210" s="97" t="n">
        <x:f>MIN(ReadMe!$C$10,G209+M210)</x:f>
        <x:v>397.93810421257325</x:v>
      </x:c>
      <x:c r="H210" s="97" t="n">
        <x:f>MIN(ReadMe!$C$10,H209+N210)</x:f>
        <x:v>426.02874985123253</x:v>
      </x:c>
      <x:c r="I210" s="97" t="n">
        <x:f>IF(OR($A210&lt;=Drivers!$H$6,C209&gt;=ReadMe!$C$10),0,MAX(ReadMe!$C$15,(Drivers!$E$6+Drivers!$F$6*SIN($A210*ReadMe!$C$14+Drivers!$G$6))*INDEX(TrackData!$G$6:$G$315,MOD(INT(C209),ReadMe!$C$9)+1)*IF(AND($A210&gt;=Drivers!$I$6,$A210&lt;Drivers!$I$6+Drivers!$J$6),Drivers!$K$6,1)*IF(AND($A210&gt;=Drivers!$L$6,$A210&lt;Drivers!$L$6+Drivers!$M$6),Drivers!$N$6,1)))</x:f>
        <x:v>2.4436898514010905</x:v>
      </x:c>
      <x:c r="J210" s="97" t="n">
        <x:f>IF(OR($A210&lt;=Drivers!$H$7,D209&gt;=ReadMe!$C$10),0,MAX(ReadMe!$C$15,(Drivers!$E$7+Drivers!$F$7*SIN($A210*ReadMe!$C$14+Drivers!$G$7))*INDEX(TrackData!$G$6:$G$315,MOD(INT(D209),ReadMe!$C$9)+1)*IF(AND($A210&gt;=Drivers!$I$7,$A210&lt;Drivers!$I$7+Drivers!$J$7),Drivers!$K$7,1)*IF(AND($A210&gt;=Drivers!$L$7,$A210&lt;Drivers!$L$7+Drivers!$M$7),Drivers!$N$7,1)))</x:f>
        <x:v>2.4227364303434267</x:v>
      </x:c>
      <x:c r="K210" s="97" t="n">
        <x:f>IF(OR($A210&lt;=Drivers!$H$8,E209&gt;=ReadMe!$C$10),0,MAX(ReadMe!$C$15,(Drivers!$E$8+Drivers!$F$8*SIN($A210*ReadMe!$C$14+Drivers!$G$8))*INDEX(TrackData!$G$6:$G$315,MOD(INT(E209),ReadMe!$C$9)+1)*IF(AND($A210&gt;=Drivers!$I$8,$A210&lt;Drivers!$I$8+Drivers!$J$8),Drivers!$K$8,1)*IF(AND($A210&gt;=Drivers!$L$8,$A210&lt;Drivers!$L$8+Drivers!$M$8),Drivers!$N$8,1)))</x:f>
        <x:v>2.7680240041836006</x:v>
      </x:c>
      <x:c r="L210" s="97" t="n">
        <x:f>IF(OR($A210&lt;=Drivers!$H$9,F209&gt;=ReadMe!$C$10),0,MAX(ReadMe!$C$15,(Drivers!$E$9+Drivers!$F$9*SIN($A210*ReadMe!$C$14+Drivers!$G$9))*INDEX(TrackData!$G$6:$G$315,MOD(INT(F209),ReadMe!$C$9)+1)*IF(AND($A210&gt;=Drivers!$I$9,$A210&lt;Drivers!$I$9+Drivers!$J$9),Drivers!$K$9,1)*IF(AND($A210&gt;=Drivers!$L$9,$A210&lt;Drivers!$L$9+Drivers!$M$9),Drivers!$N$9,1)))</x:f>
        <x:v>2.9344215242534353</x:v>
      </x:c>
      <x:c r="M210" s="97" t="n">
        <x:f>IF(OR($A210&lt;=Drivers!$H$10,G209&gt;=ReadMe!$C$10),0,MAX(ReadMe!$C$15,(Drivers!$E$10+Drivers!$F$10*SIN($A210*ReadMe!$C$14+Drivers!$G$10))*INDEX(TrackData!$G$6:$G$315,MOD(INT(G209),ReadMe!$C$9)+1)*IF(AND($A210&gt;=Drivers!$I$10,$A210&lt;Drivers!$I$10+Drivers!$J$10),Drivers!$K$10,1)*IF(AND($A210&gt;=Drivers!$L$10,$A210&lt;Drivers!$L$10+Drivers!$M$10),Drivers!$N$10,1)))</x:f>
        <x:v>2.469114341068625</x:v>
      </x:c>
      <x:c r="N210" s="97" t="n">
        <x:f>IF(OR($A210&lt;=Drivers!$H$11,H209&gt;=ReadMe!$C$10),0,MAX(ReadMe!$C$15,(Drivers!$E$11+Drivers!$F$11*SIN($A210*ReadMe!$C$14+Drivers!$G$11))*INDEX(TrackData!$G$6:$G$315,MOD(INT(H209),ReadMe!$C$9)+1)*IF(AND($A210&gt;=Drivers!$I$11,$A210&lt;Drivers!$I$11+Drivers!$J$11),Drivers!$K$11,1)*IF(AND($A210&gt;=Drivers!$L$11,$A210&lt;Drivers!$L$11+Drivers!$M$11),Drivers!$N$11,1)))</x:f>
        <x:v>1.6319121180469314</x:v>
      </x:c>
      <x:c r="O210" t="n">
        <x:f>MIN(ReadMe!$C$8,MAX(0,INT(C210/ReadMe!$C$9)))</x:f>
        <x:v>1</x:v>
      </x:c>
      <x:c r="P210" t="n">
        <x:f>MIN(ReadMe!$C$8,MAX(0,INT(D210/ReadMe!$C$9)))</x:f>
        <x:v>1</x:v>
      </x:c>
      <x:c r="Q210" t="n">
        <x:f>MIN(ReadMe!$C$8,MAX(0,INT(E210/ReadMe!$C$9)))</x:f>
        <x:v>1</x:v>
      </x:c>
      <x:c r="R210" t="n">
        <x:f>MIN(ReadMe!$C$8,MAX(0,INT(F210/ReadMe!$C$9)))</x:f>
        <x:v>1</x:v>
      </x:c>
      <x:c r="S210" t="n">
        <x:f>MIN(ReadMe!$C$8,MAX(0,INT(G210/ReadMe!$C$9)))</x:f>
        <x:v>1</x:v>
      </x:c>
      <x:c r="T210" t="n">
        <x:f>MIN(ReadMe!$C$8,MAX(0,INT(H210/ReadMe!$C$9)))</x:f>
        <x:v>1</x:v>
      </x:c>
    </x:row>
    <x:row r="211">
      <x:c r="A211" t="n">
        <x:v>205</x:v>
      </x:c>
      <x:c r="B211" s="97" t="n">
        <x:f>A211*ReadMe!$C$12</x:f>
        <x:v>51.25</x:v>
      </x:c>
      <x:c r="C211" s="97" t="n">
        <x:f>MIN(ReadMe!$C$10,C210+I211)</x:f>
        <x:v>476.4136186282467</x:v>
      </x:c>
      <x:c r="D211" s="97" t="n">
        <x:f>MIN(ReadMe!$C$10,D210+J211)</x:f>
        <x:v>438.4384670138691</x:v>
      </x:c>
      <x:c r="E211" s="97" t="n">
        <x:f>MIN(ReadMe!$C$10,E210+K211)</x:f>
        <x:v>441.1143032208266</x:v>
      </x:c>
      <x:c r="F211" s="97" t="n">
        <x:f>MIN(ReadMe!$C$10,F210+L211)</x:f>
        <x:v>463.3492916403365</x:v>
      </x:c>
      <x:c r="G211" s="97" t="n">
        <x:f>MIN(ReadMe!$C$10,G210+M211)</x:f>
        <x:v>401.64122123370504</x:v>
      </x:c>
      <x:c r="H211" s="97" t="n">
        <x:f>MIN(ReadMe!$C$10,H210+N211)</x:f>
        <x:v>427.6487613762323</x:v>
      </x:c>
      <x:c r="I211" s="97" t="n">
        <x:f>IF(OR($A211&lt;=Drivers!$H$6,C210&gt;=ReadMe!$C$10),0,MAX(ReadMe!$C$15,(Drivers!$E$6+Drivers!$F$6*SIN($A211*ReadMe!$C$14+Drivers!$G$6))*INDEX(TrackData!$G$6:$G$315,MOD(INT(C210),ReadMe!$C$9)+1)*IF(AND($A211&gt;=Drivers!$I$6,$A211&lt;Drivers!$I$6+Drivers!$J$6),Drivers!$K$6,1)*IF(AND($A211&gt;=Drivers!$L$6,$A211&lt;Drivers!$L$6+Drivers!$M$6),Drivers!$N$6,1)))</x:f>
        <x:v>2.4379541746439584</x:v>
      </x:c>
      <x:c r="J211" s="97" t="n">
        <x:f>IF(OR($A211&lt;=Drivers!$H$7,D210&gt;=ReadMe!$C$10),0,MAX(ReadMe!$C$15,(Drivers!$E$7+Drivers!$F$7*SIN($A211*ReadMe!$C$14+Drivers!$G$7))*INDEX(TrackData!$G$6:$G$315,MOD(INT(D210),ReadMe!$C$9)+1)*IF(AND($A211&gt;=Drivers!$I$7,$A211&lt;Drivers!$I$7+Drivers!$J$7),Drivers!$K$7,1)*IF(AND($A211&gt;=Drivers!$L$7,$A211&lt;Drivers!$L$7+Drivers!$M$7),Drivers!$N$7,1)))</x:f>
        <x:v>2.4421540177364744</x:v>
      </x:c>
      <x:c r="K211" s="97" t="n">
        <x:f>IF(OR($A211&lt;=Drivers!$H$8,E210&gt;=ReadMe!$C$10),0,MAX(ReadMe!$C$15,(Drivers!$E$8+Drivers!$F$8*SIN($A211*ReadMe!$C$14+Drivers!$G$8))*INDEX(TrackData!$G$6:$G$315,MOD(INT(E210),ReadMe!$C$9)+1)*IF(AND($A211&gt;=Drivers!$I$8,$A211&lt;Drivers!$I$8+Drivers!$J$8),Drivers!$K$8,1)*IF(AND($A211&gt;=Drivers!$L$8,$A211&lt;Drivers!$L$8+Drivers!$M$8),Drivers!$N$8,1)))</x:f>
        <x:v>2.792267068880438</x:v>
      </x:c>
      <x:c r="L211" s="97" t="n">
        <x:f>IF(OR($A211&lt;=Drivers!$H$9,F210&gt;=ReadMe!$C$10),0,MAX(ReadMe!$C$15,(Drivers!$E$9+Drivers!$F$9*SIN($A211*ReadMe!$C$14+Drivers!$G$9))*INDEX(TrackData!$G$6:$G$315,MOD(INT(F210),ReadMe!$C$9)+1)*IF(AND($A211&gt;=Drivers!$I$9,$A211&lt;Drivers!$I$9+Drivers!$J$9),Drivers!$K$9,1)*IF(AND($A211&gt;=Drivers!$L$9,$A211&lt;Drivers!$L$9+Drivers!$M$9),Drivers!$N$9,1)))</x:f>
        <x:v>2.929226123896789</x:v>
      </x:c>
      <x:c r="M211" s="97" t="n">
        <x:f>IF(OR($A211&lt;=Drivers!$H$10,G210&gt;=ReadMe!$C$10),0,MAX(ReadMe!$C$15,(Drivers!$E$10+Drivers!$F$10*SIN($A211*ReadMe!$C$14+Drivers!$G$10))*INDEX(TrackData!$G$6:$G$315,MOD(INT(G210),ReadMe!$C$9)+1)*IF(AND($A211&gt;=Drivers!$I$10,$A211&lt;Drivers!$I$10+Drivers!$J$10),Drivers!$K$10,1)*IF(AND($A211&gt;=Drivers!$L$10,$A211&lt;Drivers!$L$10+Drivers!$M$10),Drivers!$N$10,1)))</x:f>
        <x:v>3.7031170211317863</x:v>
      </x:c>
      <x:c r="N211" s="97" t="n">
        <x:f>IF(OR($A211&lt;=Drivers!$H$11,H210&gt;=ReadMe!$C$10),0,MAX(ReadMe!$C$15,(Drivers!$E$11+Drivers!$F$11*SIN($A211*ReadMe!$C$14+Drivers!$G$11))*INDEX(TrackData!$G$6:$G$315,MOD(INT(H210),ReadMe!$C$9)+1)*IF(AND($A211&gt;=Drivers!$I$11,$A211&lt;Drivers!$I$11+Drivers!$J$11),Drivers!$K$11,1)*IF(AND($A211&gt;=Drivers!$L$11,$A211&lt;Drivers!$L$11+Drivers!$M$11),Drivers!$N$11,1)))</x:f>
        <x:v>1.6200115249997786</x:v>
      </x:c>
      <x:c r="O211" t="n">
        <x:f>MIN(ReadMe!$C$8,MAX(0,INT(C211/ReadMe!$C$9)))</x:f>
        <x:v>1</x:v>
      </x:c>
      <x:c r="P211" t="n">
        <x:f>MIN(ReadMe!$C$8,MAX(0,INT(D211/ReadMe!$C$9)))</x:f>
        <x:v>1</x:v>
      </x:c>
      <x:c r="Q211" t="n">
        <x:f>MIN(ReadMe!$C$8,MAX(0,INT(E211/ReadMe!$C$9)))</x:f>
        <x:v>1</x:v>
      </x:c>
      <x:c r="R211" t="n">
        <x:f>MIN(ReadMe!$C$8,MAX(0,INT(F211/ReadMe!$C$9)))</x:f>
        <x:v>1</x:v>
      </x:c>
      <x:c r="S211" t="n">
        <x:f>MIN(ReadMe!$C$8,MAX(0,INT(G211/ReadMe!$C$9)))</x:f>
        <x:v>1</x:v>
      </x:c>
      <x:c r="T211" t="n">
        <x:f>MIN(ReadMe!$C$8,MAX(0,INT(H211/ReadMe!$C$9)))</x:f>
        <x:v>1</x:v>
      </x:c>
    </x:row>
    <x:row r="212">
      <x:c r="A212" t="n">
        <x:v>206</x:v>
      </x:c>
      <x:c r="B212" s="97" t="n">
        <x:f>A212*ReadMe!$C$12</x:f>
        <x:v>51.5</x:v>
      </x:c>
      <x:c r="C212" s="97" t="n">
        <x:f>MIN(ReadMe!$C$10,C211+I212)</x:f>
        <x:v>478.01989184203535</x:v>
      </x:c>
      <x:c r="D212" s="97" t="n">
        <x:f>MIN(ReadMe!$C$10,D211+J212)</x:f>
        <x:v>440.90126309677595</x:v>
      </x:c>
      <x:c r="E212" s="97" t="n">
        <x:f>MIN(ReadMe!$C$10,E211+K212)</x:f>
        <x:v>443.9292830353997</x:v>
      </x:c>
      <x:c r="F212" s="97" t="n">
        <x:f>MIN(ReadMe!$C$10,F211+L212)</x:f>
        <x:v>466.2716752809977</x:v>
      </x:c>
      <x:c r="G212" s="97" t="n">
        <x:f>MIN(ReadMe!$C$10,G211+M212)</x:f>
        <x:v>405.3058075615443</x:v>
      </x:c>
      <x:c r="H212" s="97" t="n">
        <x:f>MIN(ReadMe!$C$10,H211+N212)</x:f>
        <x:v>429.25771495847107</x:v>
      </x:c>
      <x:c r="I212" s="97" t="n">
        <x:f>IF(OR($A212&lt;=Drivers!$H$6,C211&gt;=ReadMe!$C$10),0,MAX(ReadMe!$C$15,(Drivers!$E$6+Drivers!$F$6*SIN($A212*ReadMe!$C$14+Drivers!$G$6))*INDEX(TrackData!$G$6:$G$315,MOD(INT(C211),ReadMe!$C$9)+1)*IF(AND($A212&gt;=Drivers!$I$6,$A212&lt;Drivers!$I$6+Drivers!$J$6),Drivers!$K$6,1)*IF(AND($A212&gt;=Drivers!$L$6,$A212&lt;Drivers!$L$6+Drivers!$M$6),Drivers!$N$6,1)))</x:f>
        <x:v>1.606273213788647</x:v>
      </x:c>
      <x:c r="J212" s="97" t="n">
        <x:f>IF(OR($A212&lt;=Drivers!$H$7,D211&gt;=ReadMe!$C$10),0,MAX(ReadMe!$C$15,(Drivers!$E$7+Drivers!$F$7*SIN($A212*ReadMe!$C$14+Drivers!$G$7))*INDEX(TrackData!$G$6:$G$315,MOD(INT(D211),ReadMe!$C$9)+1)*IF(AND($A212&gt;=Drivers!$I$7,$A212&lt;Drivers!$I$7+Drivers!$J$7),Drivers!$K$7,1)*IF(AND($A212&gt;=Drivers!$L$7,$A212&lt;Drivers!$L$7+Drivers!$M$7),Drivers!$N$7,1)))</x:f>
        <x:v>2.4627960829068543</x:v>
      </x:c>
      <x:c r="K212" s="97" t="n">
        <x:f>IF(OR($A212&lt;=Drivers!$H$8,E211&gt;=ReadMe!$C$10),0,MAX(ReadMe!$C$15,(Drivers!$E$8+Drivers!$F$8*SIN($A212*ReadMe!$C$14+Drivers!$G$8))*INDEX(TrackData!$G$6:$G$315,MOD(INT(E211),ReadMe!$C$9)+1)*IF(AND($A212&gt;=Drivers!$I$8,$A212&lt;Drivers!$I$8+Drivers!$J$8),Drivers!$K$8,1)*IF(AND($A212&gt;=Drivers!$L$8,$A212&lt;Drivers!$L$8+Drivers!$M$8),Drivers!$N$8,1)))</x:f>
        <x:v>2.8149798145730864</x:v>
      </x:c>
      <x:c r="L212" s="97" t="n">
        <x:f>IF(OR($A212&lt;=Drivers!$H$9,F211&gt;=ReadMe!$C$10),0,MAX(ReadMe!$C$15,(Drivers!$E$9+Drivers!$F$9*SIN($A212*ReadMe!$C$14+Drivers!$G$9))*INDEX(TrackData!$G$6:$G$315,MOD(INT(F211),ReadMe!$C$9)+1)*IF(AND($A212&gt;=Drivers!$I$9,$A212&lt;Drivers!$I$9+Drivers!$J$9),Drivers!$K$9,1)*IF(AND($A212&gt;=Drivers!$L$9,$A212&lt;Drivers!$L$9+Drivers!$M$9),Drivers!$N$9,1)))</x:f>
        <x:v>2.9223836406612356</x:v>
      </x:c>
      <x:c r="M212" s="97" t="n">
        <x:f>IF(OR($A212&lt;=Drivers!$H$10,G211&gt;=ReadMe!$C$10),0,MAX(ReadMe!$C$15,(Drivers!$E$10+Drivers!$F$10*SIN($A212*ReadMe!$C$14+Drivers!$G$10))*INDEX(TrackData!$G$6:$G$315,MOD(INT(G211),ReadMe!$C$9)+1)*IF(AND($A212&gt;=Drivers!$I$10,$A212&lt;Drivers!$I$10+Drivers!$J$10),Drivers!$K$10,1)*IF(AND($A212&gt;=Drivers!$L$10,$A212&lt;Drivers!$L$10+Drivers!$M$10),Drivers!$N$10,1)))</x:f>
        <x:v>3.664586327839293</x:v>
      </x:c>
      <x:c r="N212" s="97" t="n">
        <x:f>IF(OR($A212&lt;=Drivers!$H$11,H211&gt;=ReadMe!$C$10),0,MAX(ReadMe!$C$15,(Drivers!$E$11+Drivers!$F$11*SIN($A212*ReadMe!$C$14+Drivers!$G$11))*INDEX(TrackData!$G$6:$G$315,MOD(INT(H211),ReadMe!$C$9)+1)*IF(AND($A212&gt;=Drivers!$I$11,$A212&lt;Drivers!$I$11+Drivers!$J$11),Drivers!$K$11,1)*IF(AND($A212&gt;=Drivers!$L$11,$A212&lt;Drivers!$L$11+Drivers!$M$11),Drivers!$N$11,1)))</x:f>
        <x:v>1.608953582238743</x:v>
      </x:c>
      <x:c r="O212" t="n">
        <x:f>MIN(ReadMe!$C$8,MAX(0,INT(C212/ReadMe!$C$9)))</x:f>
        <x:v>1</x:v>
      </x:c>
      <x:c r="P212" t="n">
        <x:f>MIN(ReadMe!$C$8,MAX(0,INT(D212/ReadMe!$C$9)))</x:f>
        <x:v>1</x:v>
      </x:c>
      <x:c r="Q212" t="n">
        <x:f>MIN(ReadMe!$C$8,MAX(0,INT(E212/ReadMe!$C$9)))</x:f>
        <x:v>1</x:v>
      </x:c>
      <x:c r="R212" t="n">
        <x:f>MIN(ReadMe!$C$8,MAX(0,INT(F212/ReadMe!$C$9)))</x:f>
        <x:v>1</x:v>
      </x:c>
      <x:c r="S212" t="n">
        <x:f>MIN(ReadMe!$C$8,MAX(0,INT(G212/ReadMe!$C$9)))</x:f>
        <x:v>1</x:v>
      </x:c>
      <x:c r="T212" t="n">
        <x:f>MIN(ReadMe!$C$8,MAX(0,INT(H212/ReadMe!$C$9)))</x:f>
        <x:v>1</x:v>
      </x:c>
    </x:row>
    <x:row r="213">
      <x:c r="A213" t="n">
        <x:v>207</x:v>
      </x:c>
      <x:c r="B213" s="97" t="n">
        <x:f>A213*ReadMe!$C$12</x:f>
        <x:v>51.75</x:v>
      </x:c>
      <x:c r="C213" s="97" t="n">
        <x:f>MIN(ReadMe!$C$10,C212+I213)</x:f>
        <x:v>479.6244166361469</x:v>
      </x:c>
      <x:c r="D213" s="97" t="n">
        <x:f>MIN(ReadMe!$C$10,D212+J213)</x:f>
        <x:v>443.3857836010613</x:v>
      </x:c>
      <x:c r="E213" s="97" t="n">
        <x:f>MIN(ReadMe!$C$10,E212+K213)</x:f>
        <x:v>446.7652888983613</x:v>
      </x:c>
      <x:c r="F213" s="97" t="n">
        <x:f>MIN(ReadMe!$C$10,F212+L213)</x:f>
        <x:v>469.18561646635663</x:v>
      </x:c>
      <x:c r="G213" s="97" t="n">
        <x:f>MIN(ReadMe!$C$10,G212+M213)</x:f>
        <x:v>407.6988062183882</x:v>
      </x:c>
      <x:c r="H213" s="97" t="n">
        <x:f>MIN(ReadMe!$C$10,H212+N213)</x:f>
        <x:v>430.85652938268</x:v>
      </x:c>
      <x:c r="I213" s="97" t="n">
        <x:f>IF(OR($A213&lt;=Drivers!$H$6,C212&gt;=ReadMe!$C$10),0,MAX(ReadMe!$C$15,(Drivers!$E$6+Drivers!$F$6*SIN($A213*ReadMe!$C$14+Drivers!$G$6))*INDEX(TrackData!$G$6:$G$315,MOD(INT(C212),ReadMe!$C$9)+1)*IF(AND($A213&gt;=Drivers!$I$6,$A213&lt;Drivers!$I$6+Drivers!$J$6),Drivers!$K$6,1)*IF(AND($A213&gt;=Drivers!$L$6,$A213&lt;Drivers!$L$6+Drivers!$M$6),Drivers!$N$6,1)))</x:f>
        <x:v>1.6045247941115426</x:v>
      </x:c>
      <x:c r="J213" s="97" t="n">
        <x:f>IF(OR($A213&lt;=Drivers!$H$7,D212&gt;=ReadMe!$C$10),0,MAX(ReadMe!$C$15,(Drivers!$E$7+Drivers!$F$7*SIN($A213*ReadMe!$C$14+Drivers!$G$7))*INDEX(TrackData!$G$6:$G$315,MOD(INT(D212),ReadMe!$C$9)+1)*IF(AND($A213&gt;=Drivers!$I$7,$A213&lt;Drivers!$I$7+Drivers!$J$7),Drivers!$K$7,1)*IF(AND($A213&gt;=Drivers!$L$7,$A213&lt;Drivers!$L$7+Drivers!$M$7),Drivers!$N$7,1)))</x:f>
        <x:v>2.4845205042853413</x:v>
      </x:c>
      <x:c r="K213" s="97" t="n">
        <x:f>IF(OR($A213&lt;=Drivers!$H$8,E212&gt;=ReadMe!$C$10),0,MAX(ReadMe!$C$15,(Drivers!$E$8+Drivers!$F$8*SIN($A213*ReadMe!$C$14+Drivers!$G$8))*INDEX(TrackData!$G$6:$G$315,MOD(INT(E212),ReadMe!$C$9)+1)*IF(AND($A213&gt;=Drivers!$I$8,$A213&lt;Drivers!$I$8+Drivers!$J$8),Drivers!$K$8,1)*IF(AND($A213&gt;=Drivers!$L$8,$A213&lt;Drivers!$L$8+Drivers!$M$8),Drivers!$N$8,1)))</x:f>
        <x:v>2.8360058629615748</x:v>
      </x:c>
      <x:c r="L213" s="97" t="n">
        <x:f>IF(OR($A213&lt;=Drivers!$H$9,F212&gt;=ReadMe!$C$10),0,MAX(ReadMe!$C$15,(Drivers!$E$9+Drivers!$F$9*SIN($A213*ReadMe!$C$14+Drivers!$G$9))*INDEX(TrackData!$G$6:$G$315,MOD(INT(F212),ReadMe!$C$9)+1)*IF(AND($A213&gt;=Drivers!$I$9,$A213&lt;Drivers!$I$9+Drivers!$J$9),Drivers!$K$9,1)*IF(AND($A213&gt;=Drivers!$L$9,$A213&lt;Drivers!$L$9+Drivers!$M$9),Drivers!$N$9,1)))</x:f>
        <x:v>2.913941185358934</x:v>
      </x:c>
      <x:c r="M213" s="97" t="n">
        <x:f>IF(OR($A213&lt;=Drivers!$H$10,G212&gt;=ReadMe!$C$10),0,MAX(ReadMe!$C$15,(Drivers!$E$10+Drivers!$F$10*SIN($A213*ReadMe!$C$14+Drivers!$G$10))*INDEX(TrackData!$G$6:$G$315,MOD(INT(G212),ReadMe!$C$9)+1)*IF(AND($A213&gt;=Drivers!$I$10,$A213&lt;Drivers!$I$10+Drivers!$J$10),Drivers!$K$10,1)*IF(AND($A213&gt;=Drivers!$L$10,$A213&lt;Drivers!$L$10+Drivers!$M$10),Drivers!$N$10,1)))</x:f>
        <x:v>2.3929986568438943</x:v>
      </x:c>
      <x:c r="N213" s="97" t="n">
        <x:f>IF(OR($A213&lt;=Drivers!$H$11,H212&gt;=ReadMe!$C$10),0,MAX(ReadMe!$C$15,(Drivers!$E$11+Drivers!$F$11*SIN($A213*ReadMe!$C$14+Drivers!$G$11))*INDEX(TrackData!$G$6:$G$315,MOD(INT(H212),ReadMe!$C$9)+1)*IF(AND($A213&gt;=Drivers!$I$11,$A213&lt;Drivers!$I$11+Drivers!$J$11),Drivers!$K$11,1)*IF(AND($A213&gt;=Drivers!$L$11,$A213&lt;Drivers!$L$11+Drivers!$M$11),Drivers!$N$11,1)))</x:f>
        <x:v>1.5988144242089313</x:v>
      </x:c>
      <x:c r="O213" t="n">
        <x:f>MIN(ReadMe!$C$8,MAX(0,INT(C213/ReadMe!$C$9)))</x:f>
        <x:v>1</x:v>
      </x:c>
      <x:c r="P213" t="n">
        <x:f>MIN(ReadMe!$C$8,MAX(0,INT(D213/ReadMe!$C$9)))</x:f>
        <x:v>1</x:v>
      </x:c>
      <x:c r="Q213" t="n">
        <x:f>MIN(ReadMe!$C$8,MAX(0,INT(E213/ReadMe!$C$9)))</x:f>
        <x:v>1</x:v>
      </x:c>
      <x:c r="R213" t="n">
        <x:f>MIN(ReadMe!$C$8,MAX(0,INT(F213/ReadMe!$C$9)))</x:f>
        <x:v>1</x:v>
      </x:c>
      <x:c r="S213" t="n">
        <x:f>MIN(ReadMe!$C$8,MAX(0,INT(G213/ReadMe!$C$9)))</x:f>
        <x:v>1</x:v>
      </x:c>
      <x:c r="T213" t="n">
        <x:f>MIN(ReadMe!$C$8,MAX(0,INT(H213/ReadMe!$C$9)))</x:f>
        <x:v>1</x:v>
      </x:c>
    </x:row>
    <x:row r="214">
      <x:c r="A214" t="n">
        <x:v>208</x:v>
      </x:c>
      <x:c r="B214" s="97" t="n">
        <x:f>A214*ReadMe!$C$12</x:f>
        <x:v>52</x:v>
      </x:c>
      <x:c r="C214" s="97" t="n">
        <x:f>MIN(ReadMe!$C$10,C213+I214)</x:f>
        <x:v>481.2282331703306</x:v>
      </x:c>
      <x:c r="D214" s="97" t="n">
        <x:f>MIN(ReadMe!$C$10,D213+J214)</x:f>
        <x:v>445.89296130929165</x:v>
      </x:c>
      <x:c r="E214" s="97" t="n">
        <x:f>MIN(ReadMe!$C$10,E213+K214)</x:f>
        <x:v>449.6204893470958</x:v>
      </x:c>
      <x:c r="F214" s="97" t="n">
        <x:f>MIN(ReadMe!$C$10,F213+L214)</x:f>
        <x:v>472.08957335104003</x:v>
      </x:c>
      <x:c r="G214" s="97" t="n">
        <x:f>MIN(ReadMe!$C$10,G213+M214)</x:f>
        <x:v>410.06615494590517</x:v>
      </x:c>
      <x:c r="H214" s="97" t="n">
        <x:f>MIN(ReadMe!$C$10,H213+N214)</x:f>
        <x:v>433.2651109879531</x:v>
      </x:c>
      <x:c r="I214" s="97" t="n">
        <x:f>IF(OR($A214&lt;=Drivers!$H$6,C213&gt;=ReadMe!$C$10),0,MAX(ReadMe!$C$15,(Drivers!$E$6+Drivers!$F$6*SIN($A214*ReadMe!$C$14+Drivers!$G$6))*INDEX(TrackData!$G$6:$G$315,MOD(INT(C213),ReadMe!$C$9)+1)*IF(AND($A214&gt;=Drivers!$I$6,$A214&lt;Drivers!$I$6+Drivers!$J$6),Drivers!$K$6,1)*IF(AND($A214&gt;=Drivers!$L$6,$A214&lt;Drivers!$L$6+Drivers!$M$6),Drivers!$N$6,1)))</x:f>
        <x:v>1.6038165341836872</x:v>
      </x:c>
      <x:c r="J214" s="97" t="n">
        <x:f>IF(OR($A214&lt;=Drivers!$H$7,D213&gt;=ReadMe!$C$10),0,MAX(ReadMe!$C$15,(Drivers!$E$7+Drivers!$F$7*SIN($A214*ReadMe!$C$14+Drivers!$G$7))*INDEX(TrackData!$G$6:$G$315,MOD(INT(D213),ReadMe!$C$9)+1)*IF(AND($A214&gt;=Drivers!$I$7,$A214&lt;Drivers!$I$7+Drivers!$J$7),Drivers!$K$7,1)*IF(AND($A214&gt;=Drivers!$L$7,$A214&lt;Drivers!$L$7+Drivers!$M$7),Drivers!$N$7,1)))</x:f>
        <x:v>2.5071777082303797</x:v>
      </x:c>
      <x:c r="K214" s="97" t="n">
        <x:f>IF(OR($A214&lt;=Drivers!$H$8,E213&gt;=ReadMe!$C$10),0,MAX(ReadMe!$C$15,(Drivers!$E$8+Drivers!$F$8*SIN($A214*ReadMe!$C$14+Drivers!$G$8))*INDEX(TrackData!$G$6:$G$315,MOD(INT(E213),ReadMe!$C$9)+1)*IF(AND($A214&gt;=Drivers!$I$8,$A214&lt;Drivers!$I$8+Drivers!$J$8),Drivers!$K$8,1)*IF(AND($A214&gt;=Drivers!$L$8,$A214&lt;Drivers!$L$8+Drivers!$M$8),Drivers!$N$8,1)))</x:f>
        <x:v>2.855200448734542</x:v>
      </x:c>
      <x:c r="L214" s="97" t="n">
        <x:f>IF(OR($A214&lt;=Drivers!$H$9,F213&gt;=ReadMe!$C$10),0,MAX(ReadMe!$C$15,(Drivers!$E$9+Drivers!$F$9*SIN($A214*ReadMe!$C$14+Drivers!$G$9))*INDEX(TrackData!$G$6:$G$315,MOD(INT(F213),ReadMe!$C$9)+1)*IF(AND($A214&gt;=Drivers!$I$9,$A214&lt;Drivers!$I$9+Drivers!$J$9),Drivers!$K$9,1)*IF(AND($A214&gt;=Drivers!$L$9,$A214&lt;Drivers!$L$9+Drivers!$M$9),Drivers!$N$9,1)))</x:f>
        <x:v>2.9039568846833985</x:v>
      </x:c>
      <x:c r="M214" s="97" t="n">
        <x:f>IF(OR($A214&lt;=Drivers!$H$10,G213&gt;=ReadMe!$C$10),0,MAX(ReadMe!$C$15,(Drivers!$E$10+Drivers!$F$10*SIN($A214*ReadMe!$C$14+Drivers!$G$10))*INDEX(TrackData!$G$6:$G$315,MOD(INT(G213),ReadMe!$C$9)+1)*IF(AND($A214&gt;=Drivers!$I$10,$A214&lt;Drivers!$I$10+Drivers!$J$10),Drivers!$K$10,1)*IF(AND($A214&gt;=Drivers!$L$10,$A214&lt;Drivers!$L$10+Drivers!$M$10),Drivers!$N$10,1)))</x:f>
        <x:v>2.367348727516956</x:v>
      </x:c>
      <x:c r="N214" s="97" t="n">
        <x:f>IF(OR($A214&lt;=Drivers!$H$11,H213&gt;=ReadMe!$C$10),0,MAX(ReadMe!$C$15,(Drivers!$E$11+Drivers!$F$11*SIN($A214*ReadMe!$C$14+Drivers!$G$11))*INDEX(TrackData!$G$6:$G$315,MOD(INT(H213),ReadMe!$C$9)+1)*IF(AND($A214&gt;=Drivers!$I$11,$A214&lt;Drivers!$I$11+Drivers!$J$11),Drivers!$K$11,1)*IF(AND($A214&gt;=Drivers!$L$11,$A214&lt;Drivers!$L$11+Drivers!$M$11),Drivers!$N$11,1)))</x:f>
        <x:v>2.4085816052731297</x:v>
      </x:c>
      <x:c r="O214" t="n">
        <x:f>MIN(ReadMe!$C$8,MAX(0,INT(C214/ReadMe!$C$9)))</x:f>
        <x:v>1</x:v>
      </x:c>
      <x:c r="P214" t="n">
        <x:f>MIN(ReadMe!$C$8,MAX(0,INT(D214/ReadMe!$C$9)))</x:f>
        <x:v>1</x:v>
      </x:c>
      <x:c r="Q214" t="n">
        <x:f>MIN(ReadMe!$C$8,MAX(0,INT(E214/ReadMe!$C$9)))</x:f>
        <x:v>1</x:v>
      </x:c>
      <x:c r="R214" t="n">
        <x:f>MIN(ReadMe!$C$8,MAX(0,INT(F214/ReadMe!$C$9)))</x:f>
        <x:v>1</x:v>
      </x:c>
      <x:c r="S214" t="n">
        <x:f>MIN(ReadMe!$C$8,MAX(0,INT(G214/ReadMe!$C$9)))</x:f>
        <x:v>1</x:v>
      </x:c>
      <x:c r="T214" t="n">
        <x:f>MIN(ReadMe!$C$8,MAX(0,INT(H214/ReadMe!$C$9)))</x:f>
        <x:v>1</x:v>
      </x:c>
    </x:row>
    <x:row r="215">
      <x:c r="A215" t="n">
        <x:v>209</x:v>
      </x:c>
      <x:c r="B215" s="97" t="n">
        <x:f>A215*ReadMe!$C$12</x:f>
        <x:v>52.25</x:v>
      </x:c>
      <x:c r="C215" s="97" t="n">
        <x:f>MIN(ReadMe!$C$10,C214+I215)</x:f>
        <x:v>482.8323864807379</x:v>
      </x:c>
      <x:c r="D215" s="97" t="n">
        <x:f>MIN(ReadMe!$C$10,D214+J215)</x:f>
        <x:v>448.42357300814115</x:v>
      </x:c>
      <x:c r="E215" s="97" t="n">
        <x:f>MIN(ReadMe!$C$10,E214+K215)</x:f>
        <x:v>452.4929207633809</x:v>
      </x:c>
      <x:c r="F215" s="97" t="n">
        <x:f>MIN(ReadMe!$C$10,F214+L215)</x:f>
        <x:v>474.9820728320446</x:v>
      </x:c>
      <x:c r="G215" s="97" t="n">
        <x:f>MIN(ReadMe!$C$10,G214+M215)</x:f>
        <x:v>412.40800873524284</x:v>
      </x:c>
      <x:c r="H215" s="97" t="n">
        <x:f>MIN(ReadMe!$C$10,H214+N215)</x:f>
        <x:v>435.66142142751715</x:v>
      </x:c>
      <x:c r="I215" s="97" t="n">
        <x:f>IF(OR($A215&lt;=Drivers!$H$6,C214&gt;=ReadMe!$C$10),0,MAX(ReadMe!$C$15,(Drivers!$E$6+Drivers!$F$6*SIN($A215*ReadMe!$C$14+Drivers!$G$6))*INDEX(TrackData!$G$6:$G$315,MOD(INT(C214),ReadMe!$C$9)+1)*IF(AND($A215&gt;=Drivers!$I$6,$A215&lt;Drivers!$I$6+Drivers!$J$6),Drivers!$K$6,1)*IF(AND($A215&gt;=Drivers!$L$6,$A215&lt;Drivers!$L$6+Drivers!$M$6),Drivers!$N$6,1)))</x:f>
        <x:v>1.6041533104072978</x:v>
      </x:c>
      <x:c r="J215" s="97" t="n">
        <x:f>IF(OR($A215&lt;=Drivers!$H$7,D214&gt;=ReadMe!$C$10),0,MAX(ReadMe!$C$15,(Drivers!$E$7+Drivers!$F$7*SIN($A215*ReadMe!$C$14+Drivers!$G$7))*INDEX(TrackData!$G$6:$G$315,MOD(INT(D214),ReadMe!$C$9)+1)*IF(AND($A215&gt;=Drivers!$I$7,$A215&lt;Drivers!$I$7+Drivers!$J$7),Drivers!$K$7,1)*IF(AND($A215&gt;=Drivers!$L$7,$A215&lt;Drivers!$L$7+Drivers!$M$7),Drivers!$N$7,1)))</x:f>
        <x:v>2.5306116988494907</x:v>
      </x:c>
      <x:c r="K215" s="97" t="n">
        <x:f>IF(OR($A215&lt;=Drivers!$H$8,E214&gt;=ReadMe!$C$10),0,MAX(ReadMe!$C$15,(Drivers!$E$8+Drivers!$F$8*SIN($A215*ReadMe!$C$14+Drivers!$G$8))*INDEX(TrackData!$G$6:$G$315,MOD(INT(E214),ReadMe!$C$9)+1)*IF(AND($A215&gt;=Drivers!$I$8,$A215&lt;Drivers!$I$8+Drivers!$J$8),Drivers!$K$8,1)*IF(AND($A215&gt;=Drivers!$L$8,$A215&lt;Drivers!$L$8+Drivers!$M$8),Drivers!$N$8,1)))</x:f>
        <x:v>2.87243141628507</x:v>
      </x:c>
      <x:c r="L215" s="97" t="n">
        <x:f>IF(OR($A215&lt;=Drivers!$H$9,F214&gt;=ReadMe!$C$10),0,MAX(ReadMe!$C$15,(Drivers!$E$9+Drivers!$F$9*SIN($A215*ReadMe!$C$14+Drivers!$G$9))*INDEX(TrackData!$G$6:$G$315,MOD(INT(F214),ReadMe!$C$9)+1)*IF(AND($A215&gt;=Drivers!$I$9,$A215&lt;Drivers!$I$9+Drivers!$J$9),Drivers!$K$9,1)*IF(AND($A215&gt;=Drivers!$L$9,$A215&lt;Drivers!$L$9+Drivers!$M$9),Drivers!$N$9,1)))</x:f>
        <x:v>2.8924994810045366</x:v>
      </x:c>
      <x:c r="M215" s="97" t="n">
        <x:f>IF(OR($A215&lt;=Drivers!$H$10,G214&gt;=ReadMe!$C$10),0,MAX(ReadMe!$C$15,(Drivers!$E$10+Drivers!$F$10*SIN($A215*ReadMe!$C$14+Drivers!$G$10))*INDEX(TrackData!$G$6:$G$315,MOD(INT(G214),ReadMe!$C$9)+1)*IF(AND($A215&gt;=Drivers!$I$10,$A215&lt;Drivers!$I$10+Drivers!$J$10),Drivers!$K$10,1)*IF(AND($A215&gt;=Drivers!$L$10,$A215&lt;Drivers!$L$10+Drivers!$M$10),Drivers!$N$10,1)))</x:f>
        <x:v>2.3418537893376605</x:v>
      </x:c>
      <x:c r="N215" s="97" t="n">
        <x:f>IF(OR($A215&lt;=Drivers!$H$11,H214&gt;=ReadMe!$C$10),0,MAX(ReadMe!$C$15,(Drivers!$E$11+Drivers!$F$11*SIN($A215*ReadMe!$C$14+Drivers!$G$11))*INDEX(TrackData!$G$6:$G$315,MOD(INT(H214),ReadMe!$C$9)+1)*IF(AND($A215&gt;=Drivers!$I$11,$A215&lt;Drivers!$I$11+Drivers!$J$11),Drivers!$K$11,1)*IF(AND($A215&gt;=Drivers!$L$11,$A215&lt;Drivers!$L$11+Drivers!$M$11),Drivers!$N$11,1)))</x:f>
        <x:v>2.3963104395640418</x:v>
      </x:c>
      <x:c r="O215" t="n">
        <x:f>MIN(ReadMe!$C$8,MAX(0,INT(C215/ReadMe!$C$9)))</x:f>
        <x:v>1</x:v>
      </x:c>
      <x:c r="P215" t="n">
        <x:f>MIN(ReadMe!$C$8,MAX(0,INT(D215/ReadMe!$C$9)))</x:f>
        <x:v>1</x:v>
      </x:c>
      <x:c r="Q215" t="n">
        <x:f>MIN(ReadMe!$C$8,MAX(0,INT(E215/ReadMe!$C$9)))</x:f>
        <x:v>1</x:v>
      </x:c>
      <x:c r="R215" t="n">
        <x:f>MIN(ReadMe!$C$8,MAX(0,INT(F215/ReadMe!$C$9)))</x:f>
        <x:v>1</x:v>
      </x:c>
      <x:c r="S215" t="n">
        <x:f>MIN(ReadMe!$C$8,MAX(0,INT(G215/ReadMe!$C$9)))</x:f>
        <x:v>1</x:v>
      </x:c>
      <x:c r="T215" t="n">
        <x:f>MIN(ReadMe!$C$8,MAX(0,INT(H215/ReadMe!$C$9)))</x:f>
        <x:v>1</x:v>
      </x:c>
    </x:row>
    <x:row r="216">
      <x:c r="A216" t="n">
        <x:v>210</x:v>
      </x:c>
      <x:c r="B216" s="97" t="n">
        <x:f>A216*ReadMe!$C$12</x:f>
        <x:v>52.5</x:v>
      </x:c>
      <x:c r="C216" s="97" t="n">
        <x:f>MIN(ReadMe!$C$10,C215+I216)</x:f>
        <x:v>484.4379192848005</x:v>
      </x:c>
      <x:c r="D216" s="97" t="n">
        <x:f>MIN(ReadMe!$C$10,D215+J216)</x:f>
        <x:v>450.9782341401793</x:v>
      </x:c>
      <x:c r="E216" s="97" t="n">
        <x:f>MIN(ReadMe!$C$10,E215+K216)</x:f>
        <x:v>455.380500892989</x:v>
      </x:c>
      <x:c r="F216" s="97" t="n">
        <x:f>MIN(ReadMe!$C$10,F215+L216)</x:f>
        <x:v>476.88264041903363</x:v>
      </x:c>
      <x:c r="G216" s="97" t="n">
        <x:f>MIN(ReadMe!$C$10,G215+M216)</x:f>
        <x:v>414.7246981113722</x:v>
      </x:c>
      <x:c r="H216" s="97" t="n">
        <x:f>MIN(ReadMe!$C$10,H215+N216)</x:f>
        <x:v>438.0471385152171</x:v>
      </x:c>
      <x:c r="I216" s="97" t="n">
        <x:f>IF(OR($A216&lt;=Drivers!$H$6,C215&gt;=ReadMe!$C$10),0,MAX(ReadMe!$C$15,(Drivers!$E$6+Drivers!$F$6*SIN($A216*ReadMe!$C$14+Drivers!$G$6))*INDEX(TrackData!$G$6:$G$315,MOD(INT(C215),ReadMe!$C$9)+1)*IF(AND($A216&gt;=Drivers!$I$6,$A216&lt;Drivers!$I$6+Drivers!$J$6),Drivers!$K$6,1)*IF(AND($A216&gt;=Drivers!$L$6,$A216&lt;Drivers!$L$6+Drivers!$M$6),Drivers!$N$6,1)))</x:f>
        <x:v>1.6055328040625674</x:v>
      </x:c>
      <x:c r="J216" s="97" t="n">
        <x:f>IF(OR($A216&lt;=Drivers!$H$7,D215&gt;=ReadMe!$C$10),0,MAX(ReadMe!$C$15,(Drivers!$E$7+Drivers!$F$7*SIN($A216*ReadMe!$C$14+Drivers!$G$7))*INDEX(TrackData!$G$6:$G$315,MOD(INT(D215),ReadMe!$C$9)+1)*IF(AND($A216&gt;=Drivers!$I$7,$A216&lt;Drivers!$I$7+Drivers!$J$7),Drivers!$K$7,1)*IF(AND($A216&gt;=Drivers!$L$7,$A216&lt;Drivers!$L$7+Drivers!$M$7),Drivers!$N$7,1)))</x:f>
        <x:v>2.5546611320381722</x:v>
      </x:c>
      <x:c r="K216" s="97" t="n">
        <x:f>IF(OR($A216&lt;=Drivers!$H$8,E215&gt;=ReadMe!$C$10),0,MAX(ReadMe!$C$15,(Drivers!$E$8+Drivers!$F$8*SIN($A216*ReadMe!$C$14+Drivers!$G$8))*INDEX(TrackData!$G$6:$G$315,MOD(INT(E215),ReadMe!$C$9)+1)*IF(AND($A216&gt;=Drivers!$I$8,$A216&lt;Drivers!$I$8+Drivers!$J$8),Drivers!$K$8,1)*IF(AND($A216&gt;=Drivers!$L$8,$A216&lt;Drivers!$L$8+Drivers!$M$8),Drivers!$N$8,1)))</x:f>
        <x:v>2.8875801296081214</x:v>
      </x:c>
      <x:c r="L216" s="97" t="n">
        <x:f>IF(OR($A216&lt;=Drivers!$H$9,F215&gt;=ReadMe!$C$10),0,MAX(ReadMe!$C$15,(Drivers!$E$9+Drivers!$F$9*SIN($A216*ReadMe!$C$14+Drivers!$G$9))*INDEX(TrackData!$G$6:$G$315,MOD(INT(F215),ReadMe!$C$9)+1)*IF(AND($A216&gt;=Drivers!$I$9,$A216&lt;Drivers!$I$9+Drivers!$J$9),Drivers!$K$9,1)*IF(AND($A216&gt;=Drivers!$L$9,$A216&lt;Drivers!$L$9+Drivers!$M$9),Drivers!$N$9,1)))</x:f>
        <x:v>1.9005675869890173</x:v>
      </x:c>
      <x:c r="M216" s="97" t="n">
        <x:f>IF(OR($A216&lt;=Drivers!$H$10,G215&gt;=ReadMe!$C$10),0,MAX(ReadMe!$C$15,(Drivers!$E$10+Drivers!$F$10*SIN($A216*ReadMe!$C$14+Drivers!$G$10))*INDEX(TrackData!$G$6:$G$315,MOD(INT(G215),ReadMe!$C$9)+1)*IF(AND($A216&gt;=Drivers!$I$10,$A216&lt;Drivers!$I$10+Drivers!$J$10),Drivers!$K$10,1)*IF(AND($A216&gt;=Drivers!$L$10,$A216&lt;Drivers!$L$10+Drivers!$M$10),Drivers!$N$10,1)))</x:f>
        <x:v>2.316689376129365</x:v>
      </x:c>
      <x:c r="N216" s="97" t="n">
        <x:f>IF(OR($A216&lt;=Drivers!$H$11,H215&gt;=ReadMe!$C$10),0,MAX(ReadMe!$C$15,(Drivers!$E$11+Drivers!$F$11*SIN($A216*ReadMe!$C$14+Drivers!$G$11))*INDEX(TrackData!$G$6:$G$315,MOD(INT(H215),ReadMe!$C$9)+1)*IF(AND($A216&gt;=Drivers!$I$11,$A216&lt;Drivers!$I$11+Drivers!$J$11),Drivers!$K$11,1)*IF(AND($A216&gt;=Drivers!$L$11,$A216&lt;Drivers!$L$11+Drivers!$M$11),Drivers!$N$11,1)))</x:f>
        <x:v>2.385717087699966</x:v>
      </x:c>
      <x:c r="O216" t="n">
        <x:f>MIN(ReadMe!$C$8,MAX(0,INT(C216/ReadMe!$C$9)))</x:f>
        <x:v>1</x:v>
      </x:c>
      <x:c r="P216" t="n">
        <x:f>MIN(ReadMe!$C$8,MAX(0,INT(D216/ReadMe!$C$9)))</x:f>
        <x:v>1</x:v>
      </x:c>
      <x:c r="Q216" t="n">
        <x:f>MIN(ReadMe!$C$8,MAX(0,INT(E216/ReadMe!$C$9)))</x:f>
        <x:v>1</x:v>
      </x:c>
      <x:c r="R216" t="n">
        <x:f>MIN(ReadMe!$C$8,MAX(0,INT(F216/ReadMe!$C$9)))</x:f>
        <x:v>1</x:v>
      </x:c>
      <x:c r="S216" t="n">
        <x:f>MIN(ReadMe!$C$8,MAX(0,INT(G216/ReadMe!$C$9)))</x:f>
        <x:v>1</x:v>
      </x:c>
      <x:c r="T216" t="n">
        <x:f>MIN(ReadMe!$C$8,MAX(0,INT(H216/ReadMe!$C$9)))</x:f>
        <x:v>1</x:v>
      </x:c>
    </x:row>
    <x:row r="217">
      <x:c r="A217" t="n">
        <x:v>211</x:v>
      </x:c>
      <x:c r="B217" s="97" t="n">
        <x:f>A217*ReadMe!$C$12</x:f>
        <x:v>52.75</x:v>
      </x:c>
      <x:c r="C217" s="97" t="n">
        <x:f>MIN(ReadMe!$C$10,C216+I217)</x:f>
        <x:v>486.04586480207263</x:v>
      </x:c>
      <x:c r="D217" s="97" t="n">
        <x:f>MIN(ReadMe!$C$10,D216+J217)</x:f>
        <x:v>453.5573945665208</x:v>
      </x:c>
      <x:c r="E217" s="97" t="n">
        <x:f>MIN(ReadMe!$C$10,E216+K217)</x:f>
        <x:v>458.28104318210393</x:v>
      </x:c>
      <x:c r="F217" s="97" t="n">
        <x:f>MIN(ReadMe!$C$10,F216+L217)</x:f>
        <x:v>478.77386415094855</x:v>
      </x:c>
      <x:c r="G217" s="97" t="n">
        <x:f>MIN(ReadMe!$C$10,G216+M217)</x:f>
        <x:v>417.016726857408</x:v>
      </x:c>
      <x:c r="H217" s="97" t="n">
        <x:f>MIN(ReadMe!$C$10,H216+N217)</x:f>
        <x:v>440.4240130006134</x:v>
      </x:c>
      <x:c r="I217" s="97" t="n">
        <x:f>IF(OR($A217&lt;=Drivers!$H$6,C216&gt;=ReadMe!$C$10),0,MAX(ReadMe!$C$15,(Drivers!$E$6+Drivers!$F$6*SIN($A217*ReadMe!$C$14+Drivers!$G$6))*INDEX(TrackData!$G$6:$G$315,MOD(INT(C216),ReadMe!$C$9)+1)*IF(AND($A217&gt;=Drivers!$I$6,$A217&lt;Drivers!$I$6+Drivers!$J$6),Drivers!$K$6,1)*IF(AND($A217&gt;=Drivers!$L$6,$A217&lt;Drivers!$L$6+Drivers!$M$6),Drivers!$N$6,1)))</x:f>
        <x:v>1.6079455172721562</x:v>
      </x:c>
      <x:c r="J217" s="97" t="n">
        <x:f>IF(OR($A217&lt;=Drivers!$H$7,D216&gt;=ReadMe!$C$10),0,MAX(ReadMe!$C$15,(Drivers!$E$7+Drivers!$F$7*SIN($A217*ReadMe!$C$14+Drivers!$G$7))*INDEX(TrackData!$G$6:$G$315,MOD(INT(D216),ReadMe!$C$9)+1)*IF(AND($A217&gt;=Drivers!$I$7,$A217&lt;Drivers!$I$7+Drivers!$J$7),Drivers!$K$7,1)*IF(AND($A217&gt;=Drivers!$L$7,$A217&lt;Drivers!$L$7+Drivers!$M$7),Drivers!$N$7,1)))</x:f>
        <x:v>2.579160426341494</x:v>
      </x:c>
      <x:c r="K217" s="97" t="n">
        <x:f>IF(OR($A217&lt;=Drivers!$H$8,E216&gt;=ReadMe!$C$10),0,MAX(ReadMe!$C$15,(Drivers!$E$8+Drivers!$F$8*SIN($A217*ReadMe!$C$14+Drivers!$G$8))*INDEX(TrackData!$G$6:$G$315,MOD(INT(E216),ReadMe!$C$9)+1)*IF(AND($A217&gt;=Drivers!$I$8,$A217&lt;Drivers!$I$8+Drivers!$J$8),Drivers!$K$8,1)*IF(AND($A217&gt;=Drivers!$L$8,$A217&lt;Drivers!$L$8+Drivers!$M$8),Drivers!$N$8,1)))</x:f>
        <x:v>2.9005422891148998</x:v>
      </x:c>
      <x:c r="L217" s="97" t="n">
        <x:f>IF(OR($A217&lt;=Drivers!$H$9,F216&gt;=ReadMe!$C$10),0,MAX(ReadMe!$C$15,(Drivers!$E$9+Drivers!$F$9*SIN($A217*ReadMe!$C$14+Drivers!$G$9))*INDEX(TrackData!$G$6:$G$315,MOD(INT(F216),ReadMe!$C$9)+1)*IF(AND($A217&gt;=Drivers!$I$9,$A217&lt;Drivers!$I$9+Drivers!$J$9),Drivers!$K$9,1)*IF(AND($A217&gt;=Drivers!$L$9,$A217&lt;Drivers!$L$9+Drivers!$M$9),Drivers!$N$9,1)))</x:f>
        <x:v>1.891223731914907</x:v>
      </x:c>
      <x:c r="M217" s="97" t="n">
        <x:f>IF(OR($A217&lt;=Drivers!$H$10,G216&gt;=ReadMe!$C$10),0,MAX(ReadMe!$C$15,(Drivers!$E$10+Drivers!$F$10*SIN($A217*ReadMe!$C$14+Drivers!$G$10))*INDEX(TrackData!$G$6:$G$315,MOD(INT(G216),ReadMe!$C$9)+1)*IF(AND($A217&gt;=Drivers!$I$10,$A217&lt;Drivers!$I$10+Drivers!$J$10),Drivers!$K$10,1)*IF(AND($A217&gt;=Drivers!$L$10,$A217&lt;Drivers!$L$10+Drivers!$M$10),Drivers!$N$10,1)))</x:f>
        <x:v>2.2920287460357764</x:v>
      </x:c>
      <x:c r="N217" s="97" t="n">
        <x:f>IF(OR($A217&lt;=Drivers!$H$11,H216&gt;=ReadMe!$C$10),0,MAX(ReadMe!$C$15,(Drivers!$E$11+Drivers!$F$11*SIN($A217*ReadMe!$C$14+Drivers!$G$11))*INDEX(TrackData!$G$6:$G$315,MOD(INT(H216),ReadMe!$C$9)+1)*IF(AND($A217&gt;=Drivers!$I$11,$A217&lt;Drivers!$I$11+Drivers!$J$11),Drivers!$K$11,1)*IF(AND($A217&gt;=Drivers!$L$11,$A217&lt;Drivers!$L$11+Drivers!$M$11),Drivers!$N$11,1)))</x:f>
        <x:v>2.3768744853962884</x:v>
      </x:c>
      <x:c r="O217" t="n">
        <x:f>MIN(ReadMe!$C$8,MAX(0,INT(C217/ReadMe!$C$9)))</x:f>
        <x:v>1</x:v>
      </x:c>
      <x:c r="P217" t="n">
        <x:f>MIN(ReadMe!$C$8,MAX(0,INT(D217/ReadMe!$C$9)))</x:f>
        <x:v>1</x:v>
      </x:c>
      <x:c r="Q217" t="n">
        <x:f>MIN(ReadMe!$C$8,MAX(0,INT(E217/ReadMe!$C$9)))</x:f>
        <x:v>1</x:v>
      </x:c>
      <x:c r="R217" t="n">
        <x:f>MIN(ReadMe!$C$8,MAX(0,INT(F217/ReadMe!$C$9)))</x:f>
        <x:v>1</x:v>
      </x:c>
      <x:c r="S217" t="n">
        <x:f>MIN(ReadMe!$C$8,MAX(0,INT(G217/ReadMe!$C$9)))</x:f>
        <x:v>1</x:v>
      </x:c>
      <x:c r="T217" t="n">
        <x:f>MIN(ReadMe!$C$8,MAX(0,INT(H217/ReadMe!$C$9)))</x:f>
        <x:v>1</x:v>
      </x:c>
    </x:row>
    <x:row r="218">
      <x:c r="A218" t="n">
        <x:v>212</x:v>
      </x:c>
      <x:c r="B218" s="97" t="n">
        <x:f>A218*ReadMe!$C$12</x:f>
        <x:v>53</x:v>
      </x:c>
      <x:c r="C218" s="97" t="n">
        <x:f>MIN(ReadMe!$C$10,C217+I218)</x:f>
        <x:v>488.4873418299431</x:v>
      </x:c>
      <x:c r="D218" s="97" t="n">
        <x:f>MIN(ReadMe!$C$10,D217+J218)</x:f>
        <x:v>456.16133546951085</x:v>
      </x:c>
      <x:c r="E218" s="97" t="n">
        <x:f>MIN(ReadMe!$C$10,E217+K218)</x:f>
        <x:v>461.19227183184427</x:v>
      </x:c>
      <x:c r="F218" s="97" t="n">
        <x:f>MIN(ReadMe!$C$10,F217+L218)</x:f>
        <x:v>480.65494657606166</x:v>
      </x:c>
      <x:c r="G218" s="97" t="n">
        <x:f>MIN(ReadMe!$C$10,G217+M218)</x:f>
        <x:v>420.45315365836353</x:v>
      </x:c>
      <x:c r="H218" s="97" t="n">
        <x:f>MIN(ReadMe!$C$10,H217+N218)</x:f>
        <x:v>442.79385651499047</x:v>
      </x:c>
      <x:c r="I218" s="97" t="n">
        <x:f>IF(OR($A218&lt;=Drivers!$H$6,C217&gt;=ReadMe!$C$10),0,MAX(ReadMe!$C$15,(Drivers!$E$6+Drivers!$F$6*SIN($A218*ReadMe!$C$14+Drivers!$G$6))*INDEX(TrackData!$G$6:$G$315,MOD(INT(C217),ReadMe!$C$9)+1)*IF(AND($A218&gt;=Drivers!$I$6,$A218&lt;Drivers!$I$6+Drivers!$J$6),Drivers!$K$6,1)*IF(AND($A218&gt;=Drivers!$L$6,$A218&lt;Drivers!$L$6+Drivers!$M$6),Drivers!$N$6,1)))</x:f>
        <x:v>2.4414770278704783</x:v>
      </x:c>
      <x:c r="J218" s="97" t="n">
        <x:f>IF(OR($A218&lt;=Drivers!$H$7,D217&gt;=ReadMe!$C$10),0,MAX(ReadMe!$C$15,(Drivers!$E$7+Drivers!$F$7*SIN($A218*ReadMe!$C$14+Drivers!$G$7))*INDEX(TrackData!$G$6:$G$315,MOD(INT(D217),ReadMe!$C$9)+1)*IF(AND($A218&gt;=Drivers!$I$7,$A218&lt;Drivers!$I$7+Drivers!$J$7),Drivers!$K$7,1)*IF(AND($A218&gt;=Drivers!$L$7,$A218&lt;Drivers!$L$7+Drivers!$M$7),Drivers!$N$7,1)))</x:f>
        <x:v>2.6039409029900336</x:v>
      </x:c>
      <x:c r="K218" s="97" t="n">
        <x:f>IF(OR($A218&lt;=Drivers!$H$8,E217&gt;=ReadMe!$C$10),0,MAX(ReadMe!$C$15,(Drivers!$E$8+Drivers!$F$8*SIN($A218*ReadMe!$C$14+Drivers!$G$8))*INDEX(TrackData!$G$6:$G$315,MOD(INT(E217),ReadMe!$C$9)+1)*IF(AND($A218&gt;=Drivers!$I$8,$A218&lt;Drivers!$I$8+Drivers!$J$8),Drivers!$K$8,1)*IF(AND($A218&gt;=Drivers!$L$8,$A218&lt;Drivers!$L$8+Drivers!$M$8),Drivers!$N$8,1)))</x:f>
        <x:v>2.9112286497403197</x:v>
      </x:c>
      <x:c r="L218" s="97" t="n">
        <x:f>IF(OR($A218&lt;=Drivers!$H$9,F217&gt;=ReadMe!$C$10),0,MAX(ReadMe!$C$15,(Drivers!$E$9+Drivers!$F$9*SIN($A218*ReadMe!$C$14+Drivers!$G$9))*INDEX(TrackData!$G$6:$G$315,MOD(INT(F217),ReadMe!$C$9)+1)*IF(AND($A218&gt;=Drivers!$I$9,$A218&lt;Drivers!$I$9+Drivers!$J$9),Drivers!$K$9,1)*IF(AND($A218&gt;=Drivers!$L$9,$A218&lt;Drivers!$L$9+Drivers!$M$9),Drivers!$N$9,1)))</x:f>
        <x:v>1.8810824251131149</x:v>
      </x:c>
      <x:c r="M218" s="97" t="n">
        <x:f>IF(OR($A218&lt;=Drivers!$H$10,G217&gt;=ReadMe!$C$10),0,MAX(ReadMe!$C$15,(Drivers!$E$10+Drivers!$F$10*SIN($A218*ReadMe!$C$14+Drivers!$G$10))*INDEX(TrackData!$G$6:$G$315,MOD(INT(G217),ReadMe!$C$9)+1)*IF(AND($A218&gt;=Drivers!$I$10,$A218&lt;Drivers!$I$10+Drivers!$J$10),Drivers!$K$10,1)*IF(AND($A218&gt;=Drivers!$L$10,$A218&lt;Drivers!$L$10+Drivers!$M$10),Drivers!$N$10,1)))</x:f>
        <x:v>3.436426800955551</x:v>
      </x:c>
      <x:c r="N218" s="97" t="n">
        <x:f>IF(OR($A218&lt;=Drivers!$H$11,H217&gt;=ReadMe!$C$10),0,MAX(ReadMe!$C$15,(Drivers!$E$11+Drivers!$F$11*SIN($A218*ReadMe!$C$14+Drivers!$G$11))*INDEX(TrackData!$G$6:$G$315,MOD(INT(H217),ReadMe!$C$9)+1)*IF(AND($A218&gt;=Drivers!$I$11,$A218&lt;Drivers!$I$11+Drivers!$J$11),Drivers!$K$11,1)*IF(AND($A218&gt;=Drivers!$L$11,$A218&lt;Drivers!$L$11+Drivers!$M$11),Drivers!$N$11,1)))</x:f>
        <x:v>2.3698435143770538</x:v>
      </x:c>
      <x:c r="O218" t="n">
        <x:f>MIN(ReadMe!$C$8,MAX(0,INT(C218/ReadMe!$C$9)))</x:f>
        <x:v>1</x:v>
      </x:c>
      <x:c r="P218" t="n">
        <x:f>MIN(ReadMe!$C$8,MAX(0,INT(D218/ReadMe!$C$9)))</x:f>
        <x:v>1</x:v>
      </x:c>
      <x:c r="Q218" t="n">
        <x:f>MIN(ReadMe!$C$8,MAX(0,INT(E218/ReadMe!$C$9)))</x:f>
        <x:v>1</x:v>
      </x:c>
      <x:c r="R218" t="n">
        <x:f>MIN(ReadMe!$C$8,MAX(0,INT(F218/ReadMe!$C$9)))</x:f>
        <x:v>1</x:v>
      </x:c>
      <x:c r="S218" t="n">
        <x:f>MIN(ReadMe!$C$8,MAX(0,INT(G218/ReadMe!$C$9)))</x:f>
        <x:v>1</x:v>
      </x:c>
      <x:c r="T218" t="n">
        <x:f>MIN(ReadMe!$C$8,MAX(0,INT(H218/ReadMe!$C$9)))</x:f>
        <x:v>1</x:v>
      </x:c>
    </x:row>
    <x:row r="219">
      <x:c r="A219" t="n">
        <x:v>213</x:v>
      </x:c>
      <x:c r="B219" s="97" t="n">
        <x:f>A219*ReadMe!$C$12</x:f>
        <x:v>53.25</x:v>
      </x:c>
      <x:c r="C219" s="97" t="n">
        <x:f>MIN(ReadMe!$C$10,C218+I219)</x:f>
        <x:v>490.1031389863389</x:v>
      </x:c>
      <x:c r="D219" s="97" t="n">
        <x:f>MIN(ReadMe!$C$10,D218+J219)</x:f>
        <x:v>458.7901674167718</x:v>
      </x:c>
      <x:c r="E219" s="97" t="n">
        <x:f>MIN(ReadMe!$C$10,E218+K219)</x:f>
        <x:v>464.1118374672437</x:v>
      </x:c>
      <x:c r="F219" s="97" t="n">
        <x:f>MIN(ReadMe!$C$10,F218+L219)</x:f>
        <x:v>482.5251600660096</x:v>
      </x:c>
      <x:c r="G219" s="97" t="n">
        <x:f>MIN(ReadMe!$C$10,G218+M219)</x:f>
        <x:v>422.69804701427233</x:v>
      </x:c>
      <x:c r="H219" s="97" t="n">
        <x:f>MIN(ReadMe!$C$10,H218+N219)</x:f>
        <x:v>445.15852909819193</x:v>
      </x:c>
      <x:c r="I219" s="97" t="n">
        <x:f>IF(OR($A219&lt;=Drivers!$H$6,C218&gt;=ReadMe!$C$10),0,MAX(ReadMe!$C$15,(Drivers!$E$6+Drivers!$F$6*SIN($A219*ReadMe!$C$14+Drivers!$G$6))*INDEX(TrackData!$G$6:$G$315,MOD(INT(C218),ReadMe!$C$9)+1)*IF(AND($A219&gt;=Drivers!$I$6,$A219&lt;Drivers!$I$6+Drivers!$J$6),Drivers!$K$6,1)*IF(AND($A219&gt;=Drivers!$L$6,$A219&lt;Drivers!$L$6+Drivers!$M$6),Drivers!$N$6,1)))</x:f>
        <x:v>1.6157971563958056</x:v>
      </x:c>
      <x:c r="J219" s="97" t="n">
        <x:f>IF(OR($A219&lt;=Drivers!$H$7,D218&gt;=ReadMe!$C$10),0,MAX(ReadMe!$C$15,(Drivers!$E$7+Drivers!$F$7*SIN($A219*ReadMe!$C$14+Drivers!$G$7))*INDEX(TrackData!$G$6:$G$315,MOD(INT(D218),ReadMe!$C$9)+1)*IF(AND($A219&gt;=Drivers!$I$7,$A219&lt;Drivers!$I$7+Drivers!$J$7),Drivers!$K$7,1)*IF(AND($A219&gt;=Drivers!$L$7,$A219&lt;Drivers!$L$7+Drivers!$M$7),Drivers!$N$7,1)))</x:f>
        <x:v>2.6288319472609762</x:v>
      </x:c>
      <x:c r="K219" s="97" t="n">
        <x:f>IF(OR($A219&lt;=Drivers!$H$8,E218&gt;=ReadMe!$C$10),0,MAX(ReadMe!$C$15,(Drivers!$E$8+Drivers!$F$8*SIN($A219*ReadMe!$C$14+Drivers!$G$8))*INDEX(TrackData!$G$6:$G$315,MOD(INT(E218),ReadMe!$C$9)+1)*IF(AND($A219&gt;=Drivers!$I$8,$A219&lt;Drivers!$I$8+Drivers!$J$8),Drivers!$K$8,1)*IF(AND($A219&gt;=Drivers!$L$8,$A219&lt;Drivers!$L$8+Drivers!$M$8),Drivers!$N$8,1)))</x:f>
        <x:v>2.9195656353993904</x:v>
      </x:c>
      <x:c r="L219" s="97" t="n">
        <x:f>IF(OR($A219&lt;=Drivers!$H$9,F218&gt;=ReadMe!$C$10),0,MAX(ReadMe!$C$15,(Drivers!$E$9+Drivers!$F$9*SIN($A219*ReadMe!$C$14+Drivers!$G$9))*INDEX(TrackData!$G$6:$G$315,MOD(INT(F218),ReadMe!$C$9)+1)*IF(AND($A219&gt;=Drivers!$I$9,$A219&lt;Drivers!$I$9+Drivers!$J$9),Drivers!$K$9,1)*IF(AND($A219&gt;=Drivers!$L$9,$A219&lt;Drivers!$L$9+Drivers!$M$9),Drivers!$N$9,1)))</x:f>
        <x:v>1.8702134899479572</x:v>
      </x:c>
      <x:c r="M219" s="97" t="n">
        <x:f>IF(OR($A219&lt;=Drivers!$H$10,G218&gt;=ReadMe!$C$10),0,MAX(ReadMe!$C$15,(Drivers!$E$10+Drivers!$F$10*SIN($A219*ReadMe!$C$14+Drivers!$G$10))*INDEX(TrackData!$G$6:$G$315,MOD(INT(G218),ReadMe!$C$9)+1)*IF(AND($A219&gt;=Drivers!$I$10,$A219&lt;Drivers!$I$10+Drivers!$J$10),Drivers!$K$10,1)*IF(AND($A219&gt;=Drivers!$L$10,$A219&lt;Drivers!$L$10+Drivers!$M$10),Drivers!$N$10,1)))</x:f>
        <x:v>2.2448933559088142</x:v>
      </x:c>
      <x:c r="N219" s="97" t="n">
        <x:f>IF(OR($A219&lt;=Drivers!$H$11,H218&gt;=ReadMe!$C$10),0,MAX(ReadMe!$C$15,(Drivers!$E$11+Drivers!$F$11*SIN($A219*ReadMe!$C$14+Drivers!$G$11))*INDEX(TrackData!$G$6:$G$315,MOD(INT(H218),ReadMe!$C$9)+1)*IF(AND($A219&gt;=Drivers!$I$11,$A219&lt;Drivers!$I$11+Drivers!$J$11),Drivers!$K$11,1)*IF(AND($A219&gt;=Drivers!$L$11,$A219&lt;Drivers!$L$11+Drivers!$M$11),Drivers!$N$11,1)))</x:f>
        <x:v>2.3646725832014917</x:v>
      </x:c>
      <x:c r="O219" t="n">
        <x:f>MIN(ReadMe!$C$8,MAX(0,INT(C219/ReadMe!$C$9)))</x:f>
        <x:v>1</x:v>
      </x:c>
      <x:c r="P219" t="n">
        <x:f>MIN(ReadMe!$C$8,MAX(0,INT(D219/ReadMe!$C$9)))</x:f>
        <x:v>1</x:v>
      </x:c>
      <x:c r="Q219" t="n">
        <x:f>MIN(ReadMe!$C$8,MAX(0,INT(E219/ReadMe!$C$9)))</x:f>
        <x:v>1</x:v>
      </x:c>
      <x:c r="R219" t="n">
        <x:f>MIN(ReadMe!$C$8,MAX(0,INT(F219/ReadMe!$C$9)))</x:f>
        <x:v>1</x:v>
      </x:c>
      <x:c r="S219" t="n">
        <x:f>MIN(ReadMe!$C$8,MAX(0,INT(G219/ReadMe!$C$9)))</x:f>
        <x:v>1</x:v>
      </x:c>
      <x:c r="T219" t="n">
        <x:f>MIN(ReadMe!$C$8,MAX(0,INT(H219/ReadMe!$C$9)))</x:f>
        <x:v>1</x:v>
      </x:c>
    </x:row>
    <x:row r="220">
      <x:c r="A220" t="n">
        <x:v>214</x:v>
      </x:c>
      <x:c r="B220" s="97" t="n">
        <x:f>A220*ReadMe!$C$12</x:f>
        <x:v>53.5</x:v>
      </x:c>
      <x:c r="C220" s="97" t="n">
        <x:f>MIN(ReadMe!$C$10,C219+I220)</x:f>
        <x:v>491.7243210097518</x:v>
      </x:c>
      <x:c r="D220" s="97" t="n">
        <x:f>MIN(ReadMe!$C$10,D219+J220)</x:f>
        <x:v>461.4438295999401</x:v>
      </x:c>
      <x:c r="E220" s="97" t="n">
        <x:f>MIN(ReadMe!$C$10,E219+K220)</x:f>
        <x:v>467.03733331280563</x:v>
      </x:c>
      <x:c r="F220" s="97" t="n">
        <x:f>MIN(ReadMe!$C$10,F219+L220)</x:f>
        <x:v>484.38385182554816</x:v>
      </x:c>
      <x:c r="G220" s="97" t="n">
        <x:f>MIN(ReadMe!$C$10,G219+M220)</x:f>
        <x:v>424.92079013947927</x:v>
      </x:c>
      <x:c r="H220" s="97" t="n">
        <x:f>MIN(ReadMe!$C$10,H219+N220)</x:f>
        <x:v>447.5199263921608</x:v>
      </x:c>
      <x:c r="I220" s="97" t="n">
        <x:f>IF(OR($A220&lt;=Drivers!$H$6,C219&gt;=ReadMe!$C$10),0,MAX(ReadMe!$C$15,(Drivers!$E$6+Drivers!$F$6*SIN($A220*ReadMe!$C$14+Drivers!$G$6))*INDEX(TrackData!$G$6:$G$315,MOD(INT(C219),ReadMe!$C$9)+1)*IF(AND($A220&gt;=Drivers!$I$6,$A220&lt;Drivers!$I$6+Drivers!$J$6),Drivers!$K$6,1)*IF(AND($A220&gt;=Drivers!$L$6,$A220&lt;Drivers!$L$6+Drivers!$M$6),Drivers!$N$6,1)))</x:f>
        <x:v>1.6211820234129475</x:v>
      </x:c>
      <x:c r="J220" s="97" t="n">
        <x:f>IF(OR($A220&lt;=Drivers!$H$7,D219&gt;=ReadMe!$C$10),0,MAX(ReadMe!$C$15,(Drivers!$E$7+Drivers!$F$7*SIN($A220*ReadMe!$C$14+Drivers!$G$7))*INDEX(TrackData!$G$6:$G$315,MOD(INT(D219),ReadMe!$C$9)+1)*IF(AND($A220&gt;=Drivers!$I$7,$A220&lt;Drivers!$I$7+Drivers!$J$7),Drivers!$K$7,1)*IF(AND($A220&gt;=Drivers!$L$7,$A220&lt;Drivers!$L$7+Drivers!$M$7),Drivers!$N$7,1)))</x:f>
        <x:v>2.653662183168333</x:v>
      </x:c>
      <x:c r="K220" s="97" t="n">
        <x:f>IF(OR($A220&lt;=Drivers!$H$8,E219&gt;=ReadMe!$C$10),0,MAX(ReadMe!$C$15,(Drivers!$E$8+Drivers!$F$8*SIN($A220*ReadMe!$C$14+Drivers!$G$8))*INDEX(TrackData!$G$6:$G$315,MOD(INT(E219),ReadMe!$C$9)+1)*IF(AND($A220&gt;=Drivers!$I$8,$A220&lt;Drivers!$I$8+Drivers!$J$8),Drivers!$K$8,1)*IF(AND($A220&gt;=Drivers!$L$8,$A220&lt;Drivers!$L$8+Drivers!$M$8),Drivers!$N$8,1)))</x:f>
        <x:v>2.925495845561947</x:v>
      </x:c>
      <x:c r="L220" s="97" t="n">
        <x:f>IF(OR($A220&lt;=Drivers!$H$9,F219&gt;=ReadMe!$C$10),0,MAX(ReadMe!$C$15,(Drivers!$E$9+Drivers!$F$9*SIN($A220*ReadMe!$C$14+Drivers!$G$9))*INDEX(TrackData!$G$6:$G$315,MOD(INT(F219),ReadMe!$C$9)+1)*IF(AND($A220&gt;=Drivers!$I$9,$A220&lt;Drivers!$I$9+Drivers!$J$9),Drivers!$K$9,1)*IF(AND($A220&gt;=Drivers!$L$9,$A220&lt;Drivers!$L$9+Drivers!$M$9),Drivers!$N$9,1)))</x:f>
        <x:v>1.8586917595385393</x:v>
      </x:c>
      <x:c r="M220" s="97" t="n">
        <x:f>IF(OR($A220&lt;=Drivers!$H$10,G219&gt;=ReadMe!$C$10),0,MAX(ReadMe!$C$15,(Drivers!$E$10+Drivers!$F$10*SIN($A220*ReadMe!$C$14+Drivers!$G$10))*INDEX(TrackData!$G$6:$G$315,MOD(INT(G219),ReadMe!$C$9)+1)*IF(AND($A220&gt;=Drivers!$I$10,$A220&lt;Drivers!$I$10+Drivers!$J$10),Drivers!$K$10,1)*IF(AND($A220&gt;=Drivers!$L$10,$A220&lt;Drivers!$L$10+Drivers!$M$10),Drivers!$N$10,1)))</x:f>
        <x:v>2.2227431252069536</x:v>
      </x:c>
      <x:c r="N220" s="97" t="n">
        <x:f>IF(OR($A220&lt;=Drivers!$H$11,H219&gt;=ReadMe!$C$10),0,MAX(ReadMe!$C$15,(Drivers!$E$11+Drivers!$F$11*SIN($A220*ReadMe!$C$14+Drivers!$G$11))*INDEX(TrackData!$G$6:$G$315,MOD(INT(H219),ReadMe!$C$9)+1)*IF(AND($A220&gt;=Drivers!$I$11,$A220&lt;Drivers!$I$11+Drivers!$J$11),Drivers!$K$11,1)*IF(AND($A220&gt;=Drivers!$L$11,$A220&lt;Drivers!$L$11+Drivers!$M$11),Drivers!$N$11,1)))</x:f>
        <x:v>2.361397293968857</x:v>
      </x:c>
      <x:c r="O220" t="n">
        <x:f>MIN(ReadMe!$C$8,MAX(0,INT(C220/ReadMe!$C$9)))</x:f>
        <x:v>1</x:v>
      </x:c>
      <x:c r="P220" t="n">
        <x:f>MIN(ReadMe!$C$8,MAX(0,INT(D220/ReadMe!$C$9)))</x:f>
        <x:v>1</x:v>
      </x:c>
      <x:c r="Q220" t="n">
        <x:f>MIN(ReadMe!$C$8,MAX(0,INT(E220/ReadMe!$C$9)))</x:f>
        <x:v>1</x:v>
      </x:c>
      <x:c r="R220" t="n">
        <x:f>MIN(ReadMe!$C$8,MAX(0,INT(F220/ReadMe!$C$9)))</x:f>
        <x:v>1</x:v>
      </x:c>
      <x:c r="S220" t="n">
        <x:f>MIN(ReadMe!$C$8,MAX(0,INT(G220/ReadMe!$C$9)))</x:f>
        <x:v>1</x:v>
      </x:c>
      <x:c r="T220" t="n">
        <x:f>MIN(ReadMe!$C$8,MAX(0,INT(H220/ReadMe!$C$9)))</x:f>
        <x:v>1</x:v>
      </x:c>
    </x:row>
    <x:row r="221">
      <x:c r="A221" t="n">
        <x:v>215</x:v>
      </x:c>
      <x:c r="B221" s="97" t="n">
        <x:f>A221*ReadMe!$C$12</x:f>
        <x:v>53.75</x:v>
      </x:c>
      <x:c r="C221" s="97" t="n">
        <x:f>MIN(ReadMe!$C$10,C220+I221)</x:f>
        <x:v>493.35181337414036</x:v>
      </x:c>
      <x:c r="D221" s="97" t="n">
        <x:f>MIN(ReadMe!$C$10,D220+J221)</x:f>
        <x:v>464.1220902533346</x:v>
      </x:c>
      <x:c r="E221" s="97" t="n">
        <x:f>MIN(ReadMe!$C$10,E220+K221)</x:f>
        <x:v>469.96631176326355</x:v>
      </x:c>
      <x:c r="F221" s="97" t="n">
        <x:f>MIN(ReadMe!$C$10,F220+L221)</x:f>
        <x:v>486.23044838707744</x:v>
      </x:c>
      <x:c r="G221" s="97" t="n">
        <x:f>MIN(ReadMe!$C$10,G220+M221)</x:f>
        <x:v>427.1225336413627</x:v>
      </x:c>
      <x:c r="H221" s="97" t="n">
        <x:f>MIN(ReadMe!$C$10,H220+N221)</x:f>
        <x:v>449.87996658935714</x:v>
      </x:c>
      <x:c r="I221" s="97" t="n">
        <x:f>IF(OR($A221&lt;=Drivers!$H$6,C220&gt;=ReadMe!$C$10),0,MAX(ReadMe!$C$15,(Drivers!$E$6+Drivers!$F$6*SIN($A221*ReadMe!$C$14+Drivers!$G$6))*INDEX(TrackData!$G$6:$G$315,MOD(INT(C220),ReadMe!$C$9)+1)*IF(AND($A221&gt;=Drivers!$I$6,$A221&lt;Drivers!$I$6+Drivers!$J$6),Drivers!$K$6,1)*IF(AND($A221&gt;=Drivers!$L$6,$A221&lt;Drivers!$L$6+Drivers!$M$6),Drivers!$N$6,1)))</x:f>
        <x:v>1.627492364388567</x:v>
      </x:c>
      <x:c r="J221" s="97" t="n">
        <x:f>IF(OR($A221&lt;=Drivers!$H$7,D220&gt;=ReadMe!$C$10),0,MAX(ReadMe!$C$15,(Drivers!$E$7+Drivers!$F$7*SIN($A221*ReadMe!$C$14+Drivers!$G$7))*INDEX(TrackData!$G$6:$G$315,MOD(INT(D220),ReadMe!$C$9)+1)*IF(AND($A221&gt;=Drivers!$I$7,$A221&lt;Drivers!$I$7+Drivers!$J$7),Drivers!$K$7,1)*IF(AND($A221&gt;=Drivers!$L$7,$A221&lt;Drivers!$L$7+Drivers!$M$7),Drivers!$N$7,1)))</x:f>
        <x:v>2.6782606533945015</x:v>
      </x:c>
      <x:c r="K221" s="97" t="n">
        <x:f>IF(OR($A221&lt;=Drivers!$H$8,E220&gt;=ReadMe!$C$10),0,MAX(ReadMe!$C$15,(Drivers!$E$8+Drivers!$F$8*SIN($A221*ReadMe!$C$14+Drivers!$G$8))*INDEX(TrackData!$G$6:$G$315,MOD(INT(E220),ReadMe!$C$9)+1)*IF(AND($A221&gt;=Drivers!$I$8,$A221&lt;Drivers!$I$8+Drivers!$J$8),Drivers!$K$8,1)*IF(AND($A221&gt;=Drivers!$L$8,$A221&lt;Drivers!$L$8+Drivers!$M$8),Drivers!$N$8,1)))</x:f>
        <x:v>2.928978450457947</x:v>
      </x:c>
      <x:c r="L221" s="97" t="n">
        <x:f>IF(OR($A221&lt;=Drivers!$H$9,F220&gt;=ReadMe!$C$10),0,MAX(ReadMe!$C$15,(Drivers!$E$9+Drivers!$F$9*SIN($A221*ReadMe!$C$14+Drivers!$G$9))*INDEX(TrackData!$G$6:$G$315,MOD(INT(F220),ReadMe!$C$9)+1)*IF(AND($A221&gt;=Drivers!$I$9,$A221&lt;Drivers!$I$9+Drivers!$J$9),Drivers!$K$9,1)*IF(AND($A221&gt;=Drivers!$L$9,$A221&lt;Drivers!$L$9+Drivers!$M$9),Drivers!$N$9,1)))</x:f>
        <x:v>1.8465965615292814</x:v>
      </x:c>
      <x:c r="M221" s="97" t="n">
        <x:f>IF(OR($A221&lt;=Drivers!$H$10,G220&gt;=ReadMe!$C$10),0,MAX(ReadMe!$C$15,(Drivers!$E$10+Drivers!$F$10*SIN($A221*ReadMe!$C$14+Drivers!$G$10))*INDEX(TrackData!$G$6:$G$315,MOD(INT(G220),ReadMe!$C$9)+1)*IF(AND($A221&gt;=Drivers!$I$10,$A221&lt;Drivers!$I$10+Drivers!$J$10),Drivers!$K$10,1)*IF(AND($A221&gt;=Drivers!$L$10,$A221&lt;Drivers!$L$10+Drivers!$M$10),Drivers!$N$10,1)))</x:f>
        <x:v>2.2017435018834357</x:v>
      </x:c>
      <x:c r="N221" s="97" t="n">
        <x:f>IF(OR($A221&lt;=Drivers!$H$11,H220&gt;=ReadMe!$C$10),0,MAX(ReadMe!$C$15,(Drivers!$E$11+Drivers!$F$11*SIN($A221*ReadMe!$C$14+Drivers!$G$11))*INDEX(TrackData!$G$6:$G$315,MOD(INT(H220),ReadMe!$C$9)+1)*IF(AND($A221&gt;=Drivers!$I$11,$A221&lt;Drivers!$I$11+Drivers!$J$11),Drivers!$K$11,1)*IF(AND($A221&gt;=Drivers!$L$11,$A221&lt;Drivers!$L$11+Drivers!$M$11),Drivers!$N$11,1)))</x:f>
        <x:v>2.3600401971963363</x:v>
      </x:c>
      <x:c r="O221" t="n">
        <x:f>MIN(ReadMe!$C$8,MAX(0,INT(C221/ReadMe!$C$9)))</x:f>
        <x:v>1</x:v>
      </x:c>
      <x:c r="P221" t="n">
        <x:f>MIN(ReadMe!$C$8,MAX(0,INT(D221/ReadMe!$C$9)))</x:f>
        <x:v>1</x:v>
      </x:c>
      <x:c r="Q221" t="n">
        <x:f>MIN(ReadMe!$C$8,MAX(0,INT(E221/ReadMe!$C$9)))</x:f>
        <x:v>1</x:v>
      </x:c>
      <x:c r="R221" t="n">
        <x:f>MIN(ReadMe!$C$8,MAX(0,INT(F221/ReadMe!$C$9)))</x:f>
        <x:v>1</x:v>
      </x:c>
      <x:c r="S221" t="n">
        <x:f>MIN(ReadMe!$C$8,MAX(0,INT(G221/ReadMe!$C$9)))</x:f>
        <x:v>1</x:v>
      </x:c>
      <x:c r="T221" t="n">
        <x:f>MIN(ReadMe!$C$8,MAX(0,INT(H221/ReadMe!$C$9)))</x:f>
        <x:v>1</x:v>
      </x:c>
    </x:row>
    <x:row r="222">
      <x:c r="A222" t="n">
        <x:v>216</x:v>
      </x:c>
      <x:c r="B222" s="97" t="n">
        <x:f>A222*ReadMe!$C$12</x:f>
        <x:v>54</x:v>
      </x:c>
      <x:c r="C222" s="97" t="n">
        <x:f>MIN(ReadMe!$C$10,C221+I222)</x:f>
        <x:v>494.9864981064748</x:v>
      </x:c>
      <x:c r="D222" s="97" t="n">
        <x:f>MIN(ReadMe!$C$10,D221+J222)</x:f>
        <x:v>466.82454824967385</x:v>
      </x:c>
      <x:c r="E222" s="97" t="n">
        <x:f>MIN(ReadMe!$C$10,E221+K222)</x:f>
        <x:v>472.89630123545584</x:v>
      </x:c>
      <x:c r="F222" s="97" t="n">
        <x:f>MIN(ReadMe!$C$10,F221+L222)</x:f>
        <x:v>489.00925319300995</x:v>
      </x:c>
      <x:c r="G222" s="97" t="n">
        <x:f>MIN(ReadMe!$C$10,G221+M222)</x:f>
        <x:v>429.3045727106745</x:v>
      </x:c>
      <x:c r="H222" s="97" t="n">
        <x:f>MIN(ReadMe!$C$10,H221+N222)</x:f>
        <x:v>452.2405772259148</x:v>
      </x:c>
      <x:c r="I222" s="97" t="n">
        <x:f>IF(OR($A222&lt;=Drivers!$H$6,C221&gt;=ReadMe!$C$10),0,MAX(ReadMe!$C$15,(Drivers!$E$6+Drivers!$F$6*SIN($A222*ReadMe!$C$14+Drivers!$G$6))*INDEX(TrackData!$G$6:$G$315,MOD(INT(C221),ReadMe!$C$9)+1)*IF(AND($A222&gt;=Drivers!$I$6,$A222&lt;Drivers!$I$6+Drivers!$J$6),Drivers!$K$6,1)*IF(AND($A222&gt;=Drivers!$L$6,$A222&lt;Drivers!$L$6+Drivers!$M$6),Drivers!$N$6,1)))</x:f>
        <x:v>1.6346847323344675</x:v>
      </x:c>
      <x:c r="J222" s="97" t="n">
        <x:f>IF(OR($A222&lt;=Drivers!$H$7,D221&gt;=ReadMe!$C$10),0,MAX(ReadMe!$C$15,(Drivers!$E$7+Drivers!$F$7*SIN($A222*ReadMe!$C$14+Drivers!$G$7))*INDEX(TrackData!$G$6:$G$315,MOD(INT(D221),ReadMe!$C$9)+1)*IF(AND($A222&gt;=Drivers!$I$7,$A222&lt;Drivers!$I$7+Drivers!$J$7),Drivers!$K$7,1)*IF(AND($A222&gt;=Drivers!$L$7,$A222&lt;Drivers!$L$7+Drivers!$M$7),Drivers!$N$7,1)))</x:f>
        <x:v>2.702457996339263</x:v>
      </x:c>
      <x:c r="K222" s="97" t="n">
        <x:f>IF(OR($A222&lt;=Drivers!$H$8,E221&gt;=ReadMe!$C$10),0,MAX(ReadMe!$C$15,(Drivers!$E$8+Drivers!$F$8*SIN($A222*ReadMe!$C$14+Drivers!$G$8))*INDEX(TrackData!$G$6:$G$315,MOD(INT(E221),ReadMe!$C$9)+1)*IF(AND($A222&gt;=Drivers!$I$8,$A222&lt;Drivers!$I$8+Drivers!$J$8),Drivers!$K$8,1)*IF(AND($A222&gt;=Drivers!$L$8,$A222&lt;Drivers!$L$8+Drivers!$M$8),Drivers!$N$8,1)))</x:f>
        <x:v>2.9299894721923136</x:v>
      </x:c>
      <x:c r="L222" s="97" t="n">
        <x:f>IF(OR($A222&lt;=Drivers!$H$9,F221&gt;=ReadMe!$C$10),0,MAX(ReadMe!$C$15,(Drivers!$E$9+Drivers!$F$9*SIN($A222*ReadMe!$C$14+Drivers!$G$9))*INDEX(TrackData!$G$6:$G$315,MOD(INT(F221),ReadMe!$C$9)+1)*IF(AND($A222&gt;=Drivers!$I$9,$A222&lt;Drivers!$I$9+Drivers!$J$9),Drivers!$K$9,1)*IF(AND($A222&gt;=Drivers!$L$9,$A222&lt;Drivers!$L$9+Drivers!$M$9),Drivers!$N$9,1)))</x:f>
        <x:v>2.778804805932481</x:v>
      </x:c>
      <x:c r="M222" s="97" t="n">
        <x:f>IF(OR($A222&lt;=Drivers!$H$10,G221&gt;=ReadMe!$C$10),0,MAX(ReadMe!$C$15,(Drivers!$E$10+Drivers!$F$10*SIN($A222*ReadMe!$C$14+Drivers!$G$10))*INDEX(TrackData!$G$6:$G$315,MOD(INT(G221),ReadMe!$C$9)+1)*IF(AND($A222&gt;=Drivers!$I$10,$A222&lt;Drivers!$I$10+Drivers!$J$10),Drivers!$K$10,1)*IF(AND($A222&gt;=Drivers!$L$10,$A222&lt;Drivers!$L$10+Drivers!$M$10),Drivers!$N$10,1)))</x:f>
        <x:v>2.182039069311834</x:v>
      </x:c>
      <x:c r="N222" s="97" t="n">
        <x:f>IF(OR($A222&lt;=Drivers!$H$11,H221&gt;=ReadMe!$C$10),0,MAX(ReadMe!$C$15,(Drivers!$E$11+Drivers!$F$11*SIN($A222*ReadMe!$C$14+Drivers!$G$11))*INDEX(TrackData!$G$6:$G$315,MOD(INT(H221),ReadMe!$C$9)+1)*IF(AND($A222&gt;=Drivers!$I$11,$A222&lt;Drivers!$I$11+Drivers!$J$11),Drivers!$K$11,1)*IF(AND($A222&gt;=Drivers!$L$11,$A222&lt;Drivers!$L$11+Drivers!$M$11),Drivers!$N$11,1)))</x:f>
        <x:v>2.3606106365577</x:v>
      </x:c>
      <x:c r="O222" t="n">
        <x:f>MIN(ReadMe!$C$8,MAX(0,INT(C222/ReadMe!$C$9)))</x:f>
        <x:v>1</x:v>
      </x:c>
      <x:c r="P222" t="n">
        <x:f>MIN(ReadMe!$C$8,MAX(0,INT(D222/ReadMe!$C$9)))</x:f>
        <x:v>1</x:v>
      </x:c>
      <x:c r="Q222" t="n">
        <x:f>MIN(ReadMe!$C$8,MAX(0,INT(E222/ReadMe!$C$9)))</x:f>
        <x:v>1</x:v>
      </x:c>
      <x:c r="R222" t="n">
        <x:f>MIN(ReadMe!$C$8,MAX(0,INT(F222/ReadMe!$C$9)))</x:f>
        <x:v>1</x:v>
      </x:c>
      <x:c r="S222" t="n">
        <x:f>MIN(ReadMe!$C$8,MAX(0,INT(G222/ReadMe!$C$9)))</x:f>
        <x:v>1</x:v>
      </x:c>
      <x:c r="T222" t="n">
        <x:f>MIN(ReadMe!$C$8,MAX(0,INT(H222/ReadMe!$C$9)))</x:f>
        <x:v>1</x:v>
      </x:c>
    </x:row>
    <x:row r="223">
      <x:c r="A223" t="n">
        <x:v>217</x:v>
      </x:c>
      <x:c r="B223" s="97" t="n">
        <x:f>A223*ReadMe!$C$12</x:f>
        <x:v>54.25</x:v>
      </x:c>
      <x:c r="C223" s="97" t="n">
        <x:f>MIN(ReadMe!$C$10,C222+I223)</x:f>
        <x:v>496.62920771394096</x:v>
      </x:c>
      <x:c r="D223" s="97" t="n">
        <x:f>MIN(ReadMe!$C$10,D222+J223)</x:f>
        <x:v>469.55063586185605</x:v>
      </x:c>
      <x:c r="E223" s="97" t="n">
        <x:f>MIN(ReadMe!$C$10,E222+K223)</x:f>
        <x:v>475.8248231852897</x:v>
      </x:c>
      <x:c r="F223" s="97" t="n">
        <x:f>MIN(ReadMe!$C$10,F222+L223)</x:f>
        <x:v>490.830275434694</x:v>
      </x:c>
      <x:c r="G223" s="97" t="n">
        <x:f>MIN(ReadMe!$C$10,G222+M223)</x:f>
        <x:v>431.4683382040923</x:v>
      </x:c>
      <x:c r="H223" s="97" t="n">
        <x:f>MIN(ReadMe!$C$10,H222+N223)</x:f>
        <x:v>454.6036819104665</x:v>
      </x:c>
      <x:c r="I223" s="97" t="n">
        <x:f>IF(OR($A223&lt;=Drivers!$H$6,C222&gt;=ReadMe!$C$10),0,MAX(ReadMe!$C$15,(Drivers!$E$6+Drivers!$F$6*SIN($A223*ReadMe!$C$14+Drivers!$G$6))*INDEX(TrackData!$G$6:$G$315,MOD(INT(C222),ReadMe!$C$9)+1)*IF(AND($A223&gt;=Drivers!$I$6,$A223&lt;Drivers!$I$6+Drivers!$J$6),Drivers!$K$6,1)*IF(AND($A223&gt;=Drivers!$L$6,$A223&lt;Drivers!$L$6+Drivers!$M$6),Drivers!$N$6,1)))</x:f>
        <x:v>1.6427096074661487</x:v>
      </x:c>
      <x:c r="J223" s="97" t="n">
        <x:f>IF(OR($A223&lt;=Drivers!$H$7,D222&gt;=ReadMe!$C$10),0,MAX(ReadMe!$C$15,(Drivers!$E$7+Drivers!$F$7*SIN($A223*ReadMe!$C$14+Drivers!$G$7))*INDEX(TrackData!$G$6:$G$315,MOD(INT(D222),ReadMe!$C$9)+1)*IF(AND($A223&gt;=Drivers!$I$7,$A223&lt;Drivers!$I$7+Drivers!$J$7),Drivers!$K$7,1)*IF(AND($A223&gt;=Drivers!$L$7,$A223&lt;Drivers!$L$7+Drivers!$M$7),Drivers!$N$7,1)))</x:f>
        <x:v>2.726087612182205</x:v>
      </x:c>
      <x:c r="K223" s="97" t="n">
        <x:f>IF(OR($A223&lt;=Drivers!$H$8,E222&gt;=ReadMe!$C$10),0,MAX(ReadMe!$C$15,(Drivers!$E$8+Drivers!$F$8*SIN($A223*ReadMe!$C$14+Drivers!$G$8))*INDEX(TrackData!$G$6:$G$315,MOD(INT(E222),ReadMe!$C$9)+1)*IF(AND($A223&gt;=Drivers!$I$8,$A223&lt;Drivers!$I$8+Drivers!$J$8),Drivers!$K$8,1)*IF(AND($A223&gt;=Drivers!$L$8,$A223&lt;Drivers!$L$8+Drivers!$M$8),Drivers!$N$8,1)))</x:f>
        <x:v>2.928521949833851</x:v>
      </x:c>
      <x:c r="L223" s="97" t="n">
        <x:f>IF(OR($A223&lt;=Drivers!$H$9,F222&gt;=ReadMe!$C$10),0,MAX(ReadMe!$C$15,(Drivers!$E$9+Drivers!$F$9*SIN($A223*ReadMe!$C$14+Drivers!$G$9))*INDEX(TrackData!$G$6:$G$315,MOD(INT(F222),ReadMe!$C$9)+1)*IF(AND($A223&gt;=Drivers!$I$9,$A223&lt;Drivers!$I$9+Drivers!$J$9),Drivers!$K$9,1)*IF(AND($A223&gt;=Drivers!$L$9,$A223&lt;Drivers!$L$9+Drivers!$M$9),Drivers!$N$9,1)))</x:f>
        <x:v>1.8210222416840303</x:v>
      </x:c>
      <x:c r="M223" s="97" t="n">
        <x:f>IF(OR($A223&lt;=Drivers!$H$10,G222&gt;=ReadMe!$C$10),0,MAX(ReadMe!$C$15,(Drivers!$E$10+Drivers!$F$10*SIN($A223*ReadMe!$C$14+Drivers!$G$10))*INDEX(TrackData!$G$6:$G$315,MOD(INT(G222),ReadMe!$C$9)+1)*IF(AND($A223&gt;=Drivers!$I$10,$A223&lt;Drivers!$I$10+Drivers!$J$10),Drivers!$K$10,1)*IF(AND($A223&gt;=Drivers!$L$10,$A223&lt;Drivers!$L$10+Drivers!$M$10),Drivers!$N$10,1)))</x:f>
        <x:v>2.1637654934177535</x:v>
      </x:c>
      <x:c r="N223" s="97" t="n">
        <x:f>IF(OR($A223&lt;=Drivers!$H$11,H222&gt;=ReadMe!$C$10),0,MAX(ReadMe!$C$15,(Drivers!$E$11+Drivers!$F$11*SIN($A223*ReadMe!$C$14+Drivers!$G$11))*INDEX(TrackData!$G$6:$G$315,MOD(INT(H222),ReadMe!$C$9)+1)*IF(AND($A223&gt;=Drivers!$I$11,$A223&lt;Drivers!$I$11+Drivers!$J$11),Drivers!$K$11,1)*IF(AND($A223&gt;=Drivers!$L$11,$A223&lt;Drivers!$L$11+Drivers!$M$11),Drivers!$N$11,1)))</x:f>
        <x:v>2.363104684551678</x:v>
      </x:c>
      <x:c r="O223" t="n">
        <x:f>MIN(ReadMe!$C$8,MAX(0,INT(C223/ReadMe!$C$9)))</x:f>
        <x:v>1</x:v>
      </x:c>
      <x:c r="P223" t="n">
        <x:f>MIN(ReadMe!$C$8,MAX(0,INT(D223/ReadMe!$C$9)))</x:f>
        <x:v>1</x:v>
      </x:c>
      <x:c r="Q223" t="n">
        <x:f>MIN(ReadMe!$C$8,MAX(0,INT(E223/ReadMe!$C$9)))</x:f>
        <x:v>1</x:v>
      </x:c>
      <x:c r="R223" t="n">
        <x:f>MIN(ReadMe!$C$8,MAX(0,INT(F223/ReadMe!$C$9)))</x:f>
        <x:v>1</x:v>
      </x:c>
      <x:c r="S223" t="n">
        <x:f>MIN(ReadMe!$C$8,MAX(0,INT(G223/ReadMe!$C$9)))</x:f>
        <x:v>1</x:v>
      </x:c>
      <x:c r="T223" t="n">
        <x:f>MIN(ReadMe!$C$8,MAX(0,INT(H223/ReadMe!$C$9)))</x:f>
        <x:v>1</x:v>
      </x:c>
    </x:row>
    <x:row r="224">
      <x:c r="A224" t="n">
        <x:v>218</x:v>
      </x:c>
      <x:c r="B224" s="97" t="n">
        <x:f>A224*ReadMe!$C$12</x:f>
        <x:v>54.5</x:v>
      </x:c>
      <x:c r="C224" s="97" t="n">
        <x:f>MIN(ReadMe!$C$10,C223+I224)</x:f>
        <x:v>496.8273891225188</x:v>
      </x:c>
      <x:c r="D224" s="97" t="n">
        <x:f>MIN(ReadMe!$C$10,D223+J224)</x:f>
        <x:v>472.2996226717862</x:v>
      </x:c>
      <x:c r="E224" s="97" t="n">
        <x:f>MIN(ReadMe!$C$10,E223+K224)</x:f>
        <x:v>477.7550499369351</x:v>
      </x:c>
      <x:c r="F224" s="97" t="n">
        <x:f>MIN(ReadMe!$C$10,F223+L224)</x:f>
        <x:v>492.6379946349118</x:v>
      </x:c>
      <x:c r="G224" s="97" t="n">
        <x:f>MIN(ReadMe!$C$10,G223+M224)</x:f>
        <x:v>434.7214421262327</x:v>
      </x:c>
      <x:c r="H224" s="97" t="n">
        <x:f>MIN(ReadMe!$C$10,H223+N224)</x:f>
        <x:v>456.9711870800095</x:v>
      </x:c>
      <x:c r="I224" s="97" t="n">
        <x:f>IF(OR($A224&lt;=Drivers!$H$6,C223&gt;=ReadMe!$C$10),0,MAX(ReadMe!$C$15,(Drivers!$E$6+Drivers!$F$6*SIN($A224*ReadMe!$C$14+Drivers!$G$6))*INDEX(TrackData!$G$6:$G$315,MOD(INT(C223),ReadMe!$C$9)+1)*IF(AND($A224&gt;=Drivers!$I$6,$A224&lt;Drivers!$I$6+Drivers!$J$6),Drivers!$K$6,1)*IF(AND($A224&gt;=Drivers!$L$6,$A224&lt;Drivers!$L$6+Drivers!$M$6),Drivers!$N$6,1)))</x:f>
        <x:v>0.19818140857785585</x:v>
      </x:c>
      <x:c r="J224" s="97" t="n">
        <x:f>IF(OR($A224&lt;=Drivers!$H$7,D223&gt;=ReadMe!$C$10),0,MAX(ReadMe!$C$15,(Drivers!$E$7+Drivers!$F$7*SIN($A224*ReadMe!$C$14+Drivers!$G$7))*INDEX(TrackData!$G$6:$G$315,MOD(INT(D223),ReadMe!$C$9)+1)*IF(AND($A224&gt;=Drivers!$I$7,$A224&lt;Drivers!$I$7+Drivers!$J$7),Drivers!$K$7,1)*IF(AND($A224&gt;=Drivers!$L$7,$A224&lt;Drivers!$L$7+Drivers!$M$7),Drivers!$N$7,1)))</x:f>
        <x:v>2.748986809930154</x:v>
      </x:c>
      <x:c r="K224" s="97" t="n">
        <x:f>IF(OR($A224&lt;=Drivers!$H$8,E223&gt;=ReadMe!$C$10),0,MAX(ReadMe!$C$15,(Drivers!$E$8+Drivers!$F$8*SIN($A224*ReadMe!$C$14+Drivers!$G$8))*INDEX(TrackData!$G$6:$G$315,MOD(INT(E223),ReadMe!$C$9)+1)*IF(AND($A224&gt;=Drivers!$I$8,$A224&lt;Drivers!$I$8+Drivers!$J$8),Drivers!$K$8,1)*IF(AND($A224&gt;=Drivers!$L$8,$A224&lt;Drivers!$L$8+Drivers!$M$8),Drivers!$N$8,1)))</x:f>
        <x:v>1.9302267516454386</x:v>
      </x:c>
      <x:c r="L224" s="97" t="n">
        <x:f>IF(OR($A224&lt;=Drivers!$H$9,F223&gt;=ReadMe!$C$10),0,MAX(ReadMe!$C$15,(Drivers!$E$9+Drivers!$F$9*SIN($A224*ReadMe!$C$14+Drivers!$G$9))*INDEX(TrackData!$G$6:$G$315,MOD(INT(F223),ReadMe!$C$9)+1)*IF(AND($A224&gt;=Drivers!$I$9,$A224&lt;Drivers!$I$9+Drivers!$J$9),Drivers!$K$9,1)*IF(AND($A224&gt;=Drivers!$L$9,$A224&lt;Drivers!$L$9+Drivers!$M$9),Drivers!$N$9,1)))</x:f>
        <x:v>1.807719200217816</x:v>
      </x:c>
      <x:c r="M224" s="97" t="n">
        <x:f>IF(OR($A224&lt;=Drivers!$H$10,G223&gt;=ReadMe!$C$10),0,MAX(ReadMe!$C$15,(Drivers!$E$10+Drivers!$F$10*SIN($A224*ReadMe!$C$14+Drivers!$G$10))*INDEX(TrackData!$G$6:$G$315,MOD(INT(G223),ReadMe!$C$9)+1)*IF(AND($A224&gt;=Drivers!$I$10,$A224&lt;Drivers!$I$10+Drivers!$J$10),Drivers!$K$10,1)*IF(AND($A224&gt;=Drivers!$L$10,$A224&lt;Drivers!$L$10+Drivers!$M$10),Drivers!$N$10,1)))</x:f>
        <x:v>3.25310392214043</x:v>
      </x:c>
      <x:c r="N224" s="97" t="n">
        <x:f>IF(OR($A224&lt;=Drivers!$H$11,H223&gt;=ReadMe!$C$10),0,MAX(ReadMe!$C$15,(Drivers!$E$11+Drivers!$F$11*SIN($A224*ReadMe!$C$14+Drivers!$G$11))*INDEX(TrackData!$G$6:$G$315,MOD(INT(H223),ReadMe!$C$9)+1)*IF(AND($A224&gt;=Drivers!$I$11,$A224&lt;Drivers!$I$11+Drivers!$J$11),Drivers!$K$11,1)*IF(AND($A224&gt;=Drivers!$L$11,$A224&lt;Drivers!$L$11+Drivers!$M$11),Drivers!$N$11,1)))</x:f>
        <x:v>2.3675051695429854</x:v>
      </x:c>
      <x:c r="O224" t="n">
        <x:f>MIN(ReadMe!$C$8,MAX(0,INT(C224/ReadMe!$C$9)))</x:f>
        <x:v>1</x:v>
      </x:c>
      <x:c r="P224" t="n">
        <x:f>MIN(ReadMe!$C$8,MAX(0,INT(D224/ReadMe!$C$9)))</x:f>
        <x:v>1</x:v>
      </x:c>
      <x:c r="Q224" t="n">
        <x:f>MIN(ReadMe!$C$8,MAX(0,INT(E224/ReadMe!$C$9)))</x:f>
        <x:v>1</x:v>
      </x:c>
      <x:c r="R224" t="n">
        <x:f>MIN(ReadMe!$C$8,MAX(0,INT(F224/ReadMe!$C$9)))</x:f>
        <x:v>1</x:v>
      </x:c>
      <x:c r="S224" t="n">
        <x:f>MIN(ReadMe!$C$8,MAX(0,INT(G224/ReadMe!$C$9)))</x:f>
        <x:v>1</x:v>
      </x:c>
      <x:c r="T224" t="n">
        <x:f>MIN(ReadMe!$C$8,MAX(0,INT(H224/ReadMe!$C$9)))</x:f>
        <x:v>1</x:v>
      </x:c>
    </x:row>
    <x:row r="225">
      <x:c r="A225" t="n">
        <x:v>219</x:v>
      </x:c>
      <x:c r="B225" s="97" t="n">
        <x:f>A225*ReadMe!$C$12</x:f>
        <x:v>54.75</x:v>
      </x:c>
      <x:c r="C225" s="97" t="n">
        <x:f>MIN(ReadMe!$C$10,C224+I225)</x:f>
        <x:v>497.0267127850757</x:v>
      </x:c>
      <x:c r="D225" s="97" t="n">
        <x:f>MIN(ReadMe!$C$10,D224+J225)</x:f>
        <x:v>475.0706205993384</x:v>
      </x:c>
      <x:c r="E225" s="97" t="n">
        <x:f>MIN(ReadMe!$C$10,E224+K225)</x:f>
        <x:v>479.6810676683741</x:v>
      </x:c>
      <x:c r="F225" s="97" t="n">
        <x:f>MIN(ReadMe!$C$10,F224+L225)</x:f>
        <x:v>494.4321882744817</x:v>
      </x:c>
      <x:c r="G225" s="97" t="n">
        <x:f>MIN(ReadMe!$C$10,G224+M225)</x:f>
        <x:v>437.95175038616605</x:v>
      </x:c>
      <x:c r="H225" s="97" t="n">
        <x:f>MIN(ReadMe!$C$10,H224+N225)</x:f>
        <x:v>459.34496887399933</x:v>
      </x:c>
      <x:c r="I225" s="97" t="n">
        <x:f>IF(OR($A225&lt;=Drivers!$H$6,C224&gt;=ReadMe!$C$10),0,MAX(ReadMe!$C$15,(Drivers!$E$6+Drivers!$F$6*SIN($A225*ReadMe!$C$14+Drivers!$G$6))*INDEX(TrackData!$G$6:$G$315,MOD(INT(C224),ReadMe!$C$9)+1)*IF(AND($A225&gt;=Drivers!$I$6,$A225&lt;Drivers!$I$6+Drivers!$J$6),Drivers!$K$6,1)*IF(AND($A225&gt;=Drivers!$L$6,$A225&lt;Drivers!$L$6+Drivers!$M$6),Drivers!$N$6,1)))</x:f>
        <x:v>0.19932366255688178</x:v>
      </x:c>
      <x:c r="J225" s="97" t="n">
        <x:f>IF(OR($A225&lt;=Drivers!$H$7,D224&gt;=ReadMe!$C$10),0,MAX(ReadMe!$C$15,(Drivers!$E$7+Drivers!$F$7*SIN($A225*ReadMe!$C$14+Drivers!$G$7))*INDEX(TrackData!$G$6:$G$315,MOD(INT(D224),ReadMe!$C$9)+1)*IF(AND($A225&gt;=Drivers!$I$7,$A225&lt;Drivers!$I$7+Drivers!$J$7),Drivers!$K$7,1)*IF(AND($A225&gt;=Drivers!$L$7,$A225&lt;Drivers!$L$7+Drivers!$M$7),Drivers!$N$7,1)))</x:f>
        <x:v>2.770997927552152</x:v>
      </x:c>
      <x:c r="K225" s="97" t="n">
        <x:f>IF(OR($A225&lt;=Drivers!$H$8,E224&gt;=ReadMe!$C$10),0,MAX(ReadMe!$C$15,(Drivers!$E$8+Drivers!$F$8*SIN($A225*ReadMe!$C$14+Drivers!$G$8))*INDEX(TrackData!$G$6:$G$315,MOD(INT(E224),ReadMe!$C$9)+1)*IF(AND($A225&gt;=Drivers!$I$8,$A225&lt;Drivers!$I$8+Drivers!$J$8),Drivers!$K$8,1)*IF(AND($A225&gt;=Drivers!$L$8,$A225&lt;Drivers!$L$8+Drivers!$M$8),Drivers!$N$8,1)))</x:f>
        <x:v>1.9260177314389992</x:v>
      </x:c>
      <x:c r="L225" s="97" t="n">
        <x:f>IF(OR($A225&lt;=Drivers!$H$9,F224&gt;=ReadMe!$C$10),0,MAX(ReadMe!$C$15,(Drivers!$E$9+Drivers!$F$9*SIN($A225*ReadMe!$C$14+Drivers!$G$9))*INDEX(TrackData!$G$6:$G$315,MOD(INT(F224),ReadMe!$C$9)+1)*IF(AND($A225&gt;=Drivers!$I$9,$A225&lt;Drivers!$I$9+Drivers!$J$9),Drivers!$K$9,1)*IF(AND($A225&gt;=Drivers!$L$9,$A225&lt;Drivers!$L$9+Drivers!$M$9),Drivers!$N$9,1)))</x:f>
        <x:v>1.7941936395698692</x:v>
      </x:c>
      <x:c r="M225" s="97" t="n">
        <x:f>IF(OR($A225&lt;=Drivers!$H$10,G224&gt;=ReadMe!$C$10),0,MAX(ReadMe!$C$15,(Drivers!$E$10+Drivers!$F$10*SIN($A225*ReadMe!$C$14+Drivers!$G$10))*INDEX(TrackData!$G$6:$G$315,MOD(INT(G224),ReadMe!$C$9)+1)*IF(AND($A225&gt;=Drivers!$I$10,$A225&lt;Drivers!$I$10+Drivers!$J$10),Drivers!$K$10,1)*IF(AND($A225&gt;=Drivers!$L$10,$A225&lt;Drivers!$L$10+Drivers!$M$10),Drivers!$N$10,1)))</x:f>
        <x:v>3.230308259933319</x:v>
      </x:c>
      <x:c r="N225" s="97" t="n">
        <x:f>IF(OR($A225&lt;=Drivers!$H$11,H224&gt;=ReadMe!$C$10),0,MAX(ReadMe!$C$15,(Drivers!$E$11+Drivers!$F$11*SIN($A225*ReadMe!$C$14+Drivers!$G$11))*INDEX(TrackData!$G$6:$G$315,MOD(INT(H224),ReadMe!$C$9)+1)*IF(AND($A225&gt;=Drivers!$I$11,$A225&lt;Drivers!$I$11+Drivers!$J$11),Drivers!$K$11,1)*IF(AND($A225&gt;=Drivers!$L$11,$A225&lt;Drivers!$L$11+Drivers!$M$11),Drivers!$N$11,1)))</x:f>
        <x:v>2.373781793989824</x:v>
      </x:c>
      <x:c r="O225" t="n">
        <x:f>MIN(ReadMe!$C$8,MAX(0,INT(C225/ReadMe!$C$9)))</x:f>
        <x:v>1</x:v>
      </x:c>
      <x:c r="P225" t="n">
        <x:f>MIN(ReadMe!$C$8,MAX(0,INT(D225/ReadMe!$C$9)))</x:f>
        <x:v>1</x:v>
      </x:c>
      <x:c r="Q225" t="n">
        <x:f>MIN(ReadMe!$C$8,MAX(0,INT(E225/ReadMe!$C$9)))</x:f>
        <x:v>1</x:v>
      </x:c>
      <x:c r="R225" t="n">
        <x:f>MIN(ReadMe!$C$8,MAX(0,INT(F225/ReadMe!$C$9)))</x:f>
        <x:v>1</x:v>
      </x:c>
      <x:c r="S225" t="n">
        <x:f>MIN(ReadMe!$C$8,MAX(0,INT(G225/ReadMe!$C$9)))</x:f>
        <x:v>1</x:v>
      </x:c>
      <x:c r="T225" t="n">
        <x:f>MIN(ReadMe!$C$8,MAX(0,INT(H225/ReadMe!$C$9)))</x:f>
        <x:v>1</x:v>
      </x:c>
    </x:row>
    <x:row r="226">
      <x:c r="A226" t="n">
        <x:v>220</x:v>
      </x:c>
      <x:c r="B226" s="97" t="n">
        <x:f>A226*ReadMe!$C$12</x:f>
        <x:v>55</x:v>
      </x:c>
      <x:c r="C226" s="97" t="n">
        <x:f>MIN(ReadMe!$C$10,C225+I226)</x:f>
        <x:v>497.22725683543746</x:v>
      </x:c>
      <x:c r="D226" s="97" t="n">
        <x:f>MIN(ReadMe!$C$10,D225+J226)</x:f>
        <x:v>476.91332041488164</x:v>
      </x:c>
      <x:c r="E226" s="97" t="n">
        <x:f>MIN(ReadMe!$C$10,E225+K226)</x:f>
        <x:v>481.60129407394305</x:v>
      </x:c>
      <x:c r="F226" s="97" t="n">
        <x:f>MIN(ReadMe!$C$10,F225+L226)</x:f>
        <x:v>496.21272695832977</x:v>
      </x:c>
      <x:c r="G226" s="97" t="n">
        <x:f>MIN(ReadMe!$C$10,G225+M226)</x:f>
        <x:v>441.16195291451317</x:v>
      </x:c>
      <x:c r="H226" s="97" t="n">
        <x:f>MIN(ReadMe!$C$10,H225+N226)</x:f>
        <x:v>461.72686021704317</x:v>
      </x:c>
      <x:c r="I226" s="97" t="n">
        <x:f>IF(OR($A226&lt;=Drivers!$H$6,C225&gt;=ReadMe!$C$10),0,MAX(ReadMe!$C$15,(Drivers!$E$6+Drivers!$F$6*SIN($A226*ReadMe!$C$14+Drivers!$G$6))*INDEX(TrackData!$G$6:$G$315,MOD(INT(C225),ReadMe!$C$9)+1)*IF(AND($A226&gt;=Drivers!$I$6,$A226&lt;Drivers!$I$6+Drivers!$J$6),Drivers!$K$6,1)*IF(AND($A226&gt;=Drivers!$L$6,$A226&lt;Drivers!$L$6+Drivers!$M$6),Drivers!$N$6,1)))</x:f>
        <x:v>0.2005440503617715</x:v>
      </x:c>
      <x:c r="J226" s="97" t="n">
        <x:f>IF(OR($A226&lt;=Drivers!$H$7,D225&gt;=ReadMe!$C$10),0,MAX(ReadMe!$C$15,(Drivers!$E$7+Drivers!$F$7*SIN($A226*ReadMe!$C$14+Drivers!$G$7))*INDEX(TrackData!$G$6:$G$315,MOD(INT(D225),ReadMe!$C$9)+1)*IF(AND($A226&gt;=Drivers!$I$7,$A226&lt;Drivers!$I$7+Drivers!$J$7),Drivers!$K$7,1)*IF(AND($A226&gt;=Drivers!$L$7,$A226&lt;Drivers!$L$7+Drivers!$M$7),Drivers!$N$7,1)))</x:f>
        <x:v>1.8426998155432717</x:v>
      </x:c>
      <x:c r="K226" s="97" t="n">
        <x:f>IF(OR($A226&lt;=Drivers!$H$8,E225&gt;=ReadMe!$C$10),0,MAX(ReadMe!$C$15,(Drivers!$E$8+Drivers!$F$8*SIN($A226*ReadMe!$C$14+Drivers!$G$8))*INDEX(TrackData!$G$6:$G$315,MOD(INT(E225),ReadMe!$C$9)+1)*IF(AND($A226&gt;=Drivers!$I$8,$A226&lt;Drivers!$I$8+Drivers!$J$8),Drivers!$K$8,1)*IF(AND($A226&gt;=Drivers!$L$8,$A226&lt;Drivers!$L$8+Drivers!$M$8),Drivers!$N$8,1)))</x:f>
        <x:v>1.9202264055689615</x:v>
      </x:c>
      <x:c r="L226" s="97" t="n">
        <x:f>IF(OR($A226&lt;=Drivers!$H$9,F225&gt;=ReadMe!$C$10),0,MAX(ReadMe!$C$15,(Drivers!$E$9+Drivers!$F$9*SIN($A226*ReadMe!$C$14+Drivers!$G$9))*INDEX(TrackData!$G$6:$G$315,MOD(INT(F225),ReadMe!$C$9)+1)*IF(AND($A226&gt;=Drivers!$I$9,$A226&lt;Drivers!$I$9+Drivers!$J$9),Drivers!$K$9,1)*IF(AND($A226&gt;=Drivers!$L$9,$A226&lt;Drivers!$L$9+Drivers!$M$9),Drivers!$N$9,1)))</x:f>
        <x:v>1.780538683848074</x:v>
      </x:c>
      <x:c r="M226" s="97" t="n">
        <x:f>IF(OR($A226&lt;=Drivers!$H$10,G225&gt;=ReadMe!$C$10),0,MAX(ReadMe!$C$15,(Drivers!$E$10+Drivers!$F$10*SIN($A226*ReadMe!$C$14+Drivers!$G$10))*INDEX(TrackData!$G$6:$G$315,MOD(INT(G225),ReadMe!$C$9)+1)*IF(AND($A226&gt;=Drivers!$I$10,$A226&lt;Drivers!$I$10+Drivers!$J$10),Drivers!$K$10,1)*IF(AND($A226&gt;=Drivers!$L$10,$A226&lt;Drivers!$L$10+Drivers!$M$10),Drivers!$N$10,1)))</x:f>
        <x:v>3.2102025283471285</x:v>
      </x:c>
      <x:c r="N226" s="97" t="n">
        <x:f>IF(OR($A226&lt;=Drivers!$H$11,H225&gt;=ReadMe!$C$10),0,MAX(ReadMe!$C$15,(Drivers!$E$11+Drivers!$F$11*SIN($A226*ReadMe!$C$14+Drivers!$G$11))*INDEX(TrackData!$G$6:$G$315,MOD(INT(H225),ReadMe!$C$9)+1)*IF(AND($A226&gt;=Drivers!$I$11,$A226&lt;Drivers!$I$11+Drivers!$J$11),Drivers!$K$11,1)*IF(AND($A226&gt;=Drivers!$L$11,$A226&lt;Drivers!$L$11+Drivers!$M$11),Drivers!$N$11,1)))</x:f>
        <x:v>2.381891343043851</x:v>
      </x:c>
      <x:c r="O226" t="n">
        <x:f>MIN(ReadMe!$C$8,MAX(0,INT(C226/ReadMe!$C$9)))</x:f>
        <x:v>1</x:v>
      </x:c>
      <x:c r="P226" t="n">
        <x:f>MIN(ReadMe!$C$8,MAX(0,INT(D226/ReadMe!$C$9)))</x:f>
        <x:v>1</x:v>
      </x:c>
      <x:c r="Q226" t="n">
        <x:f>MIN(ReadMe!$C$8,MAX(0,INT(E226/ReadMe!$C$9)))</x:f>
        <x:v>1</x:v>
      </x:c>
      <x:c r="R226" t="n">
        <x:f>MIN(ReadMe!$C$8,MAX(0,INT(F226/ReadMe!$C$9)))</x:f>
        <x:v>1</x:v>
      </x:c>
      <x:c r="S226" t="n">
        <x:f>MIN(ReadMe!$C$8,MAX(0,INT(G226/ReadMe!$C$9)))</x:f>
        <x:v>1</x:v>
      </x:c>
      <x:c r="T226" t="n">
        <x:f>MIN(ReadMe!$C$8,MAX(0,INT(H226/ReadMe!$C$9)))</x:f>
        <x:v>1</x:v>
      </x:c>
    </x:row>
    <x:row r="227">
      <x:c r="A227" t="n">
        <x:v>221</x:v>
      </x:c>
      <x:c r="B227" s="97" t="n">
        <x:f>A227*ReadMe!$C$12</x:f>
        <x:v>55.25</x:v>
      </x:c>
      <x:c r="C227" s="97" t="n">
        <x:f>MIN(ReadMe!$C$10,C226+I227)</x:f>
        <x:v>497.4290910050037</x:v>
      </x:c>
      <x:c r="D227" s="97" t="n">
        <x:f>MIN(ReadMe!$C$10,D226+J227)</x:f>
        <x:v>478.7690799623273</x:v>
      </x:c>
      <x:c r="E227" s="97" t="n">
        <x:f>MIN(ReadMe!$C$10,E226+K227)</x:f>
        <x:v>483.5141867215237</x:v>
      </x:c>
      <x:c r="F227" s="97" t="n">
        <x:f>MIN(ReadMe!$C$10,F226+L227)</x:f>
        <x:v>497.97957530638115</x:v>
      </x:c>
      <x:c r="G227" s="97" t="n">
        <x:f>MIN(ReadMe!$C$10,G226+M227)</x:f>
        <x:v>444.35487807078283</x:v>
      </x:c>
      <x:c r="H227" s="97" t="n">
        <x:f>MIN(ReadMe!$C$10,H226+N227)</x:f>
        <x:v>464.1186381991296</x:v>
      </x:c>
      <x:c r="I227" s="97" t="n">
        <x:f>IF(OR($A227&lt;=Drivers!$H$6,C226&gt;=ReadMe!$C$10),0,MAX(ReadMe!$C$15,(Drivers!$E$6+Drivers!$F$6*SIN($A227*ReadMe!$C$14+Drivers!$G$6))*INDEX(TrackData!$G$6:$G$315,MOD(INT(C226),ReadMe!$C$9)+1)*IF(AND($A227&gt;=Drivers!$I$6,$A227&lt;Drivers!$I$6+Drivers!$J$6),Drivers!$K$6,1)*IF(AND($A227&gt;=Drivers!$L$6,$A227&lt;Drivers!$L$6+Drivers!$M$6),Drivers!$N$6,1)))</x:f>
        <x:v>0.2018341695662919</x:v>
      </x:c>
      <x:c r="J227" s="97" t="n">
        <x:f>IF(OR($A227&lt;=Drivers!$H$7,D226&gt;=ReadMe!$C$10),0,MAX(ReadMe!$C$15,(Drivers!$E$7+Drivers!$F$7*SIN($A227*ReadMe!$C$14+Drivers!$G$7))*INDEX(TrackData!$G$6:$G$315,MOD(INT(D226),ReadMe!$C$9)+1)*IF(AND($A227&gt;=Drivers!$I$7,$A227&lt;Drivers!$I$7+Drivers!$J$7),Drivers!$K$7,1)*IF(AND($A227&gt;=Drivers!$L$7,$A227&lt;Drivers!$L$7+Drivers!$M$7),Drivers!$N$7,1)))</x:f>
        <x:v>1.855759547445671</x:v>
      </x:c>
      <x:c r="K227" s="97" t="n">
        <x:f>IF(OR($A227&lt;=Drivers!$H$8,E226&gt;=ReadMe!$C$10),0,MAX(ReadMe!$C$15,(Drivers!$E$8+Drivers!$F$8*SIN($A227*ReadMe!$C$14+Drivers!$G$8))*INDEX(TrackData!$G$6:$G$315,MOD(INT(E226),ReadMe!$C$9)+1)*IF(AND($A227&gt;=Drivers!$I$8,$A227&lt;Drivers!$I$8+Drivers!$J$8),Drivers!$K$8,1)*IF(AND($A227&gt;=Drivers!$L$8,$A227&lt;Drivers!$L$8+Drivers!$M$8),Drivers!$N$8,1)))</x:f>
        <x:v>1.91289264758062</x:v>
      </x:c>
      <x:c r="L227" s="97" t="n">
        <x:f>IF(OR($A227&lt;=Drivers!$H$9,F226&gt;=ReadMe!$C$10),0,MAX(ReadMe!$C$15,(Drivers!$E$9+Drivers!$F$9*SIN($A227*ReadMe!$C$14+Drivers!$G$9))*INDEX(TrackData!$G$6:$G$315,MOD(INT(F226),ReadMe!$C$9)+1)*IF(AND($A227&gt;=Drivers!$I$9,$A227&lt;Drivers!$I$9+Drivers!$J$9),Drivers!$K$9,1)*IF(AND($A227&gt;=Drivers!$L$9,$A227&lt;Drivers!$L$9+Drivers!$M$9),Drivers!$N$9,1)))</x:f>
        <x:v>1.7668483480513597</x:v>
      </x:c>
      <x:c r="M227" s="97" t="n">
        <x:f>IF(OR($A227&lt;=Drivers!$H$10,G226&gt;=ReadMe!$C$10),0,MAX(ReadMe!$C$15,(Drivers!$E$10+Drivers!$F$10*SIN($A227*ReadMe!$C$14+Drivers!$G$10))*INDEX(TrackData!$G$6:$G$315,MOD(INT(G226),ReadMe!$C$9)+1)*IF(AND($A227&gt;=Drivers!$I$10,$A227&lt;Drivers!$I$10+Drivers!$J$10),Drivers!$K$10,1)*IF(AND($A227&gt;=Drivers!$L$10,$A227&lt;Drivers!$L$10+Drivers!$M$10),Drivers!$N$10,1)))</x:f>
        <x:v>3.1929251562696592</x:v>
      </x:c>
      <x:c r="N227" s="97" t="n">
        <x:f>IF(OR($A227&lt;=Drivers!$H$11,H226&gt;=ReadMe!$C$10),0,MAX(ReadMe!$C$15,(Drivers!$E$11+Drivers!$F$11*SIN($A227*ReadMe!$C$14+Drivers!$G$11))*INDEX(TrackData!$G$6:$G$315,MOD(INT(H226),ReadMe!$C$9)+1)*IF(AND($A227&gt;=Drivers!$I$11,$A227&lt;Drivers!$I$11+Drivers!$J$11),Drivers!$K$11,1)*IF(AND($A227&gt;=Drivers!$L$11,$A227&lt;Drivers!$L$11+Drivers!$M$11),Drivers!$N$11,1)))</x:f>
        <x:v>2.391777982086402</x:v>
      </x:c>
      <x:c r="O227" t="n">
        <x:f>MIN(ReadMe!$C$8,MAX(0,INT(C227/ReadMe!$C$9)))</x:f>
        <x:v>1</x:v>
      </x:c>
      <x:c r="P227" t="n">
        <x:f>MIN(ReadMe!$C$8,MAX(0,INT(D227/ReadMe!$C$9)))</x:f>
        <x:v>1</x:v>
      </x:c>
      <x:c r="Q227" t="n">
        <x:f>MIN(ReadMe!$C$8,MAX(0,INT(E227/ReadMe!$C$9)))</x:f>
        <x:v>1</x:v>
      </x:c>
      <x:c r="R227" t="n">
        <x:f>MIN(ReadMe!$C$8,MAX(0,INT(F227/ReadMe!$C$9)))</x:f>
        <x:v>1</x:v>
      </x:c>
      <x:c r="S227" t="n">
        <x:f>MIN(ReadMe!$C$8,MAX(0,INT(G227/ReadMe!$C$9)))</x:f>
        <x:v>1</x:v>
      </x:c>
      <x:c r="T227" t="n">
        <x:f>MIN(ReadMe!$C$8,MAX(0,INT(H227/ReadMe!$C$9)))</x:f>
        <x:v>1</x:v>
      </x:c>
    </x:row>
    <x:row r="228">
      <x:c r="A228" t="n">
        <x:v>222</x:v>
      </x:c>
      <x:c r="B228" s="97" t="n">
        <x:f>A228*ReadMe!$C$12</x:f>
        <x:v>55.5</x:v>
      </x:c>
      <x:c r="C228" s="97" t="n">
        <x:f>MIN(ReadMe!$C$10,C227+I228)</x:f>
        <x:v>497.63227614264406</x:v>
      </x:c>
      <x:c r="D228" s="97" t="n">
        <x:f>MIN(ReadMe!$C$10,D227+J228)</x:f>
        <x:v>480.63702787336337</x:v>
      </x:c>
      <x:c r="E228" s="97" t="n">
        <x:f>MIN(ReadMe!$C$10,E227+K228)</x:f>
        <x:v>485.41825367225914</x:v>
      </x:c>
      <x:c r="F228" s="97" t="n">
        <x:f>MIN(ReadMe!$C$10,F227+L228)</x:f>
        <x:v>499.73279219715323</x:v>
      </x:c>
      <x:c r="G228" s="97" t="n">
        <x:f>MIN(ReadMe!$C$10,G227+M228)</x:f>
        <x:v>446.5933253237429</x:v>
      </x:c>
      <x:c r="H228" s="97" t="n">
        <x:f>MIN(ReadMe!$C$10,H227+N228)</x:f>
        <x:v>466.522011840282</x:v>
      </x:c>
      <x:c r="I228" s="97" t="n">
        <x:f>IF(OR($A228&lt;=Drivers!$H$6,C227&gt;=ReadMe!$C$10),0,MAX(ReadMe!$C$15,(Drivers!$E$6+Drivers!$F$6*SIN($A228*ReadMe!$C$14+Drivers!$G$6))*INDEX(TrackData!$G$6:$G$315,MOD(INT(C227),ReadMe!$C$9)+1)*IF(AND($A228&gt;=Drivers!$I$6,$A228&lt;Drivers!$I$6+Drivers!$J$6),Drivers!$K$6,1)*IF(AND($A228&gt;=Drivers!$L$6,$A228&lt;Drivers!$L$6+Drivers!$M$6),Drivers!$N$6,1)))</x:f>
        <x:v>0.20318513764031268</x:v>
      </x:c>
      <x:c r="J228" s="97" t="n">
        <x:f>IF(OR($A228&lt;=Drivers!$H$7,D227&gt;=ReadMe!$C$10),0,MAX(ReadMe!$C$15,(Drivers!$E$7+Drivers!$F$7*SIN($A228*ReadMe!$C$14+Drivers!$G$7))*INDEX(TrackData!$G$6:$G$315,MOD(INT(D227),ReadMe!$C$9)+1)*IF(AND($A228&gt;=Drivers!$I$7,$A228&lt;Drivers!$I$7+Drivers!$J$7),Drivers!$K$7,1)*IF(AND($A228&gt;=Drivers!$L$7,$A228&lt;Drivers!$L$7+Drivers!$M$7),Drivers!$N$7,1)))</x:f>
        <x:v>1.8679479110360964</x:v>
      </x:c>
      <x:c r="K228" s="97" t="n">
        <x:f>IF(OR($A228&lt;=Drivers!$H$8,E227&gt;=ReadMe!$C$10),0,MAX(ReadMe!$C$15,(Drivers!$E$8+Drivers!$F$8*SIN($A228*ReadMe!$C$14+Drivers!$G$8))*INDEX(TrackData!$G$6:$G$315,MOD(INT(E227),ReadMe!$C$9)+1)*IF(AND($A228&gt;=Drivers!$I$8,$A228&lt;Drivers!$I$8+Drivers!$J$8),Drivers!$K$8,1)*IF(AND($A228&gt;=Drivers!$L$8,$A228&lt;Drivers!$L$8+Drivers!$M$8),Drivers!$N$8,1)))</x:f>
        <x:v>1.9040669507354282</x:v>
      </x:c>
      <x:c r="L228" s="97" t="n">
        <x:f>IF(OR($A228&lt;=Drivers!$H$9,F227&gt;=ReadMe!$C$10),0,MAX(ReadMe!$C$15,(Drivers!$E$9+Drivers!$F$9*SIN($A228*ReadMe!$C$14+Drivers!$G$9))*INDEX(TrackData!$G$6:$G$315,MOD(INT(F227),ReadMe!$C$9)+1)*IF(AND($A228&gt;=Drivers!$I$9,$A228&lt;Drivers!$I$9+Drivers!$J$9),Drivers!$K$9,1)*IF(AND($A228&gt;=Drivers!$L$9,$A228&lt;Drivers!$L$9+Drivers!$M$9),Drivers!$N$9,1)))</x:f>
        <x:v>1.7532168907720975</x:v>
      </x:c>
      <x:c r="M228" s="97" t="n">
        <x:f>IF(OR($A228&lt;=Drivers!$H$10,G227&gt;=ReadMe!$C$10),0,MAX(ReadMe!$C$15,(Drivers!$E$10+Drivers!$F$10*SIN($A228*ReadMe!$C$14+Drivers!$G$10))*INDEX(TrackData!$G$6:$G$315,MOD(INT(G227),ReadMe!$C$9)+1)*IF(AND($A228&gt;=Drivers!$I$10,$A228&lt;Drivers!$I$10+Drivers!$J$10),Drivers!$K$10,1)*IF(AND($A228&gt;=Drivers!$L$10,$A228&lt;Drivers!$L$10+Drivers!$M$10),Drivers!$N$10,1)))</x:f>
        <x:v>2.2384472529600363</x:v>
      </x:c>
      <x:c r="N228" s="97" t="n">
        <x:f>IF(OR($A228&lt;=Drivers!$H$11,H227&gt;=ReadMe!$C$10),0,MAX(ReadMe!$C$15,(Drivers!$E$11+Drivers!$F$11*SIN($A228*ReadMe!$C$14+Drivers!$G$11))*INDEX(TrackData!$G$6:$G$315,MOD(INT(H227),ReadMe!$C$9)+1)*IF(AND($A228&gt;=Drivers!$I$11,$A228&lt;Drivers!$I$11+Drivers!$J$11),Drivers!$K$11,1)*IF(AND($A228&gt;=Drivers!$L$11,$A228&lt;Drivers!$L$11+Drivers!$M$11),Drivers!$N$11,1)))</x:f>
        <x:v>2.4033736411524087</x:v>
      </x:c>
      <x:c r="O228" t="n">
        <x:f>MIN(ReadMe!$C$8,MAX(0,INT(C228/ReadMe!$C$9)))</x:f>
        <x:v>1</x:v>
      </x:c>
      <x:c r="P228" t="n">
        <x:f>MIN(ReadMe!$C$8,MAX(0,INT(D228/ReadMe!$C$9)))</x:f>
        <x:v>1</x:v>
      </x:c>
      <x:c r="Q228" t="n">
        <x:f>MIN(ReadMe!$C$8,MAX(0,INT(E228/ReadMe!$C$9)))</x:f>
        <x:v>1</x:v>
      </x:c>
      <x:c r="R228" t="n">
        <x:f>MIN(ReadMe!$C$8,MAX(0,INT(F228/ReadMe!$C$9)))</x:f>
        <x:v>1</x:v>
      </x:c>
      <x:c r="S228" t="n">
        <x:f>MIN(ReadMe!$C$8,MAX(0,INT(G228/ReadMe!$C$9)))</x:f>
        <x:v>1</x:v>
      </x:c>
      <x:c r="T228" t="n">
        <x:f>MIN(ReadMe!$C$8,MAX(0,INT(H228/ReadMe!$C$9)))</x:f>
        <x:v>1</x:v>
      </x:c>
    </x:row>
    <x:row r="229">
      <x:c r="A229" t="n">
        <x:v>223</x:v>
      </x:c>
      <x:c r="B229" s="97" t="n">
        <x:f>A229*ReadMe!$C$12</x:f>
        <x:v>55.75</x:v>
      </x:c>
      <x:c r="C229" s="97" t="n">
        <x:f>MIN(ReadMe!$C$10,C228+I229)</x:f>
        <x:v>497.8368637957505</x:v>
      </x:c>
      <x:c r="D229" s="97" t="n">
        <x:f>MIN(ReadMe!$C$10,D228+J229)</x:f>
        <x:v>482.5162088622333</x:v>
      </x:c>
      <x:c r="E229" s="97" t="n">
        <x:f>MIN(ReadMe!$C$10,E228+K229)</x:f>
        <x:v>488.2876628849297</x:v>
      </x:c>
      <x:c r="F229" s="97" t="n">
        <x:f>MIN(ReadMe!$C$10,F228+L229)</x:f>
        <x:v>502.3687591141553</x:v>
      </x:c>
      <x:c r="G229" s="97" t="n">
        <x:f>MIN(ReadMe!$C$10,G228+M229)</x:f>
        <x:v>448.82382604222926</x:v>
      </x:c>
      <x:c r="H229" s="97" t="n">
        <x:f>MIN(ReadMe!$C$10,H228+N229)</x:f>
        <x:v>468.93861032387724</x:v>
      </x:c>
      <x:c r="I229" s="97" t="n">
        <x:f>IF(OR($A229&lt;=Drivers!$H$6,C228&gt;=ReadMe!$C$10),0,MAX(ReadMe!$C$15,(Drivers!$E$6+Drivers!$F$6*SIN($A229*ReadMe!$C$14+Drivers!$G$6))*INDEX(TrackData!$G$6:$G$315,MOD(INT(C228),ReadMe!$C$9)+1)*IF(AND($A229&gt;=Drivers!$I$6,$A229&lt;Drivers!$I$6+Drivers!$J$6),Drivers!$K$6,1)*IF(AND($A229&gt;=Drivers!$L$6,$A229&lt;Drivers!$L$6+Drivers!$M$6),Drivers!$N$6,1)))</x:f>
        <x:v>0.20458765310643467</x:v>
      </x:c>
      <x:c r="J229" s="97" t="n">
        <x:f>IF(OR($A229&lt;=Drivers!$H$7,D228&gt;=ReadMe!$C$10),0,MAX(ReadMe!$C$15,(Drivers!$E$7+Drivers!$F$7*SIN($A229*ReadMe!$C$14+Drivers!$G$7))*INDEX(TrackData!$G$6:$G$315,MOD(INT(D228),ReadMe!$C$9)+1)*IF(AND($A229&gt;=Drivers!$I$7,$A229&lt;Drivers!$I$7+Drivers!$J$7),Drivers!$K$7,1)*IF(AND($A229&gt;=Drivers!$L$7,$A229&lt;Drivers!$L$7+Drivers!$M$7),Drivers!$N$7,1)))</x:f>
        <x:v>1.8791809888699782</x:v>
      </x:c>
      <x:c r="K229" s="97" t="n">
        <x:f>IF(OR($A229&lt;=Drivers!$H$8,E228&gt;=ReadMe!$C$10),0,MAX(ReadMe!$C$15,(Drivers!$E$8+Drivers!$F$8*SIN($A229*ReadMe!$C$14+Drivers!$G$8))*INDEX(TrackData!$G$6:$G$315,MOD(INT(E228),ReadMe!$C$9)+1)*IF(AND($A229&gt;=Drivers!$I$8,$A229&lt;Drivers!$I$8+Drivers!$J$8),Drivers!$K$8,1)*IF(AND($A229&gt;=Drivers!$L$8,$A229&lt;Drivers!$L$8+Drivers!$M$8),Drivers!$N$8,1)))</x:f>
        <x:v>2.8694092126705635</x:v>
      </x:c>
      <x:c r="L229" s="97" t="n">
        <x:f>IF(OR($A229&lt;=Drivers!$H$9,F228&gt;=ReadMe!$C$10),0,MAX(ReadMe!$C$15,(Drivers!$E$9+Drivers!$F$9*SIN($A229*ReadMe!$C$14+Drivers!$G$9))*INDEX(TrackData!$G$6:$G$315,MOD(INT(F228),ReadMe!$C$9)+1)*IF(AND($A229&gt;=Drivers!$I$9,$A229&lt;Drivers!$I$9+Drivers!$J$9),Drivers!$K$9,1)*IF(AND($A229&gt;=Drivers!$L$9,$A229&lt;Drivers!$L$9+Drivers!$M$9),Drivers!$N$9,1)))</x:f>
        <x:v>2.635966917002056</x:v>
      </x:c>
      <x:c r="M229" s="97" t="n">
        <x:f>IF(OR($A229&lt;=Drivers!$H$10,G228&gt;=ReadMe!$C$10),0,MAX(ReadMe!$C$15,(Drivers!$E$10+Drivers!$F$10*SIN($A229*ReadMe!$C$14+Drivers!$G$10))*INDEX(TrackData!$G$6:$G$315,MOD(INT(G228),ReadMe!$C$9)+1)*IF(AND($A229&gt;=Drivers!$I$10,$A229&lt;Drivers!$I$10+Drivers!$J$10),Drivers!$K$10,1)*IF(AND($A229&gt;=Drivers!$L$10,$A229&lt;Drivers!$L$10+Drivers!$M$10),Drivers!$N$10,1)))</x:f>
        <x:v>2.230500718486393</x:v>
      </x:c>
      <x:c r="N229" s="97" t="n">
        <x:f>IF(OR($A229&lt;=Drivers!$H$11,H228&gt;=ReadMe!$C$10),0,MAX(ReadMe!$C$15,(Drivers!$E$11+Drivers!$F$11*SIN($A229*ReadMe!$C$14+Drivers!$G$11))*INDEX(TrackData!$G$6:$G$315,MOD(INT(H228),ReadMe!$C$9)+1)*IF(AND($A229&gt;=Drivers!$I$11,$A229&lt;Drivers!$I$11+Drivers!$J$11),Drivers!$K$11,1)*IF(AND($A229&gt;=Drivers!$L$11,$A229&lt;Drivers!$L$11+Drivers!$M$11),Drivers!$N$11,1)))</x:f>
        <x:v>2.4165984835952448</x:v>
      </x:c>
      <x:c r="O229" t="n">
        <x:f>MIN(ReadMe!$C$8,MAX(0,INT(C229/ReadMe!$C$9)))</x:f>
        <x:v>1</x:v>
      </x:c>
      <x:c r="P229" t="n">
        <x:f>MIN(ReadMe!$C$8,MAX(0,INT(D229/ReadMe!$C$9)))</x:f>
        <x:v>1</x:v>
      </x:c>
      <x:c r="Q229" t="n">
        <x:f>MIN(ReadMe!$C$8,MAX(0,INT(E229/ReadMe!$C$9)))</x:f>
        <x:v>1</x:v>
      </x:c>
      <x:c r="R229" t="n">
        <x:f>MIN(ReadMe!$C$8,MAX(0,INT(F229/ReadMe!$C$9)))</x:f>
        <x:v>1</x:v>
      </x:c>
      <x:c r="S229" t="n">
        <x:f>MIN(ReadMe!$C$8,MAX(0,INT(G229/ReadMe!$C$9)))</x:f>
        <x:v>1</x:v>
      </x:c>
      <x:c r="T229" t="n">
        <x:f>MIN(ReadMe!$C$8,MAX(0,INT(H229/ReadMe!$C$9)))</x:f>
        <x:v>1</x:v>
      </x:c>
    </x:row>
    <x:row r="230">
      <x:c r="A230" t="n">
        <x:v>224</x:v>
      </x:c>
      <x:c r="B230" s="97" t="n">
        <x:f>A230*ReadMe!$C$12</x:f>
        <x:v>56</x:v>
      </x:c>
      <x:c r="C230" s="97" t="n">
        <x:f>MIN(ReadMe!$C$10,C229+I230)</x:f>
        <x:v>498.0428958553316</x:v>
      </x:c>
      <x:c r="D230" s="97" t="n">
        <x:f>MIN(ReadMe!$C$10,D229+J230)</x:f>
        <x:v>484.4055903029225</x:v>
      </x:c>
      <x:c r="E230" s="97" t="n">
        <x:f>MIN(ReadMe!$C$10,E229+K230)</x:f>
        <x:v>490.1698555404166</x:v>
      </x:c>
      <x:c r="F230" s="97" t="n">
        <x:f>MIN(ReadMe!$C$10,F229+L230)</x:f>
        <x:v>504.9846757399814</x:v>
      </x:c>
      <x:c r="G230" s="97" t="n">
        <x:f>MIN(ReadMe!$C$10,G229+M230)</x:f>
        <x:v>451.04857999350753</x:v>
      </x:c>
      <x:c r="H230" s="97" t="n">
        <x:f>MIN(ReadMe!$C$10,H229+N230)</x:f>
        <x:v>471.369971779643</x:v>
      </x:c>
      <x:c r="I230" s="97" t="n">
        <x:f>IF(OR($A230&lt;=Drivers!$H$6,C229&gt;=ReadMe!$C$10),0,MAX(ReadMe!$C$15,(Drivers!$E$6+Drivers!$F$6*SIN($A230*ReadMe!$C$14+Drivers!$G$6))*INDEX(TrackData!$G$6:$G$315,MOD(INT(C229),ReadMe!$C$9)+1)*IF(AND($A230&gt;=Drivers!$I$6,$A230&lt;Drivers!$I$6+Drivers!$J$6),Drivers!$K$6,1)*IF(AND($A230&gt;=Drivers!$L$6,$A230&lt;Drivers!$L$6+Drivers!$M$6),Drivers!$N$6,1)))</x:f>
        <x:v>0.2060320595810907</x:v>
      </x:c>
      <x:c r="J230" s="97" t="n">
        <x:f>IF(OR($A230&lt;=Drivers!$H$7,D229&gt;=ReadMe!$C$10),0,MAX(ReadMe!$C$15,(Drivers!$E$7+Drivers!$F$7*SIN($A230*ReadMe!$C$14+Drivers!$G$7))*INDEX(TrackData!$G$6:$G$315,MOD(INT(D229),ReadMe!$C$9)+1)*IF(AND($A230&gt;=Drivers!$I$7,$A230&lt;Drivers!$I$7+Drivers!$J$7),Drivers!$K$7,1)*IF(AND($A230&gt;=Drivers!$L$7,$A230&lt;Drivers!$L$7+Drivers!$M$7),Drivers!$N$7,1)))</x:f>
        <x:v>1.8893814406891698</x:v>
      </x:c>
      <x:c r="K230" s="97" t="n">
        <x:f>IF(OR($A230&lt;=Drivers!$H$8,E229&gt;=ReadMe!$C$10),0,MAX(ReadMe!$C$15,(Drivers!$E$8+Drivers!$F$8*SIN($A230*ReadMe!$C$14+Drivers!$G$8))*INDEX(TrackData!$G$6:$G$315,MOD(INT(E229),ReadMe!$C$9)+1)*IF(AND($A230&gt;=Drivers!$I$8,$A230&lt;Drivers!$I$8+Drivers!$J$8),Drivers!$K$8,1)*IF(AND($A230&gt;=Drivers!$L$8,$A230&lt;Drivers!$L$8+Drivers!$M$8),Drivers!$N$8,1)))</x:f>
        <x:v>1.8821926554868753</x:v>
      </x:c>
      <x:c r="L230" s="97" t="n">
        <x:f>IF(OR($A230&lt;=Drivers!$H$9,F229&gt;=ReadMe!$C$10),0,MAX(ReadMe!$C$15,(Drivers!$E$9+Drivers!$F$9*SIN($A230*ReadMe!$C$14+Drivers!$G$9))*INDEX(TrackData!$G$6:$G$315,MOD(INT(F229),ReadMe!$C$9)+1)*IF(AND($A230&gt;=Drivers!$I$9,$A230&lt;Drivers!$I$9+Drivers!$J$9),Drivers!$K$9,1)*IF(AND($A230&gt;=Drivers!$L$9,$A230&lt;Drivers!$L$9+Drivers!$M$9),Drivers!$N$9,1)))</x:f>
        <x:v>2.615916625826094</x:v>
      </x:c>
      <x:c r="M230" s="97" t="n">
        <x:f>IF(OR($A230&lt;=Drivers!$H$10,G229&gt;=ReadMe!$C$10),0,MAX(ReadMe!$C$15,(Drivers!$E$10+Drivers!$F$10*SIN($A230*ReadMe!$C$14+Drivers!$G$10))*INDEX(TrackData!$G$6:$G$315,MOD(INT(G229),ReadMe!$C$9)+1)*IF(AND($A230&gt;=Drivers!$I$10,$A230&lt;Drivers!$I$10+Drivers!$J$10),Drivers!$K$10,1)*IF(AND($A230&gt;=Drivers!$L$10,$A230&lt;Drivers!$L$10+Drivers!$M$10),Drivers!$N$10,1)))</x:f>
        <x:v>2.2247539512782657</x:v>
      </x:c>
      <x:c r="N230" s="97" t="n">
        <x:f>IF(OR($A230&lt;=Drivers!$H$11,H229&gt;=ReadMe!$C$10),0,MAX(ReadMe!$C$15,(Drivers!$E$11+Drivers!$F$11*SIN($A230*ReadMe!$C$14+Drivers!$G$11))*INDEX(TrackData!$G$6:$G$315,MOD(INT(H229),ReadMe!$C$9)+1)*IF(AND($A230&gt;=Drivers!$I$11,$A230&lt;Drivers!$I$11+Drivers!$J$11),Drivers!$K$11,1)*IF(AND($A230&gt;=Drivers!$L$11,$A230&lt;Drivers!$L$11+Drivers!$M$11),Drivers!$N$11,1)))</x:f>
        <x:v>2.431361455765715</x:v>
      </x:c>
      <x:c r="O230" t="n">
        <x:f>MIN(ReadMe!$C$8,MAX(0,INT(C230/ReadMe!$C$9)))</x:f>
        <x:v>1</x:v>
      </x:c>
      <x:c r="P230" t="n">
        <x:f>MIN(ReadMe!$C$8,MAX(0,INT(D230/ReadMe!$C$9)))</x:f>
        <x:v>1</x:v>
      </x:c>
      <x:c r="Q230" t="n">
        <x:f>MIN(ReadMe!$C$8,MAX(0,INT(E230/ReadMe!$C$9)))</x:f>
        <x:v>1</x:v>
      </x:c>
      <x:c r="R230" t="n">
        <x:f>MIN(ReadMe!$C$8,MAX(0,INT(F230/ReadMe!$C$9)))</x:f>
        <x:v>1</x:v>
      </x:c>
      <x:c r="S230" t="n">
        <x:f>MIN(ReadMe!$C$8,MAX(0,INT(G230/ReadMe!$C$9)))</x:f>
        <x:v>1</x:v>
      </x:c>
      <x:c r="T230" t="n">
        <x:f>MIN(ReadMe!$C$8,MAX(0,INT(H230/ReadMe!$C$9)))</x:f>
        <x:v>1</x:v>
      </x:c>
    </x:row>
    <x:row r="231">
      <x:c r="A231" t="n">
        <x:v>225</x:v>
      </x:c>
      <x:c r="B231" s="97" t="n">
        <x:f>A231*ReadMe!$C$12</x:f>
        <x:v>56.25</x:v>
      </x:c>
      <x:c r="C231" s="97" t="n">
        <x:f>MIN(ReadMe!$C$10,C230+I231)</x:f>
        <x:v>498.2504042675908</x:v>
      </x:c>
      <x:c r="D231" s="97" t="n">
        <x:f>MIN(ReadMe!$C$10,D230+J231)</x:f>
        <x:v>486.3040693388357</x:v>
      </x:c>
      <x:c r="E231" s="97" t="n">
        <x:f>MIN(ReadMe!$C$10,E230+K231)</x:f>
        <x:v>492.0391502030302</x:v>
      </x:c>
      <x:c r="F231" s="97" t="n">
        <x:f>MIN(ReadMe!$C$10,F230+L231)</x:f>
        <x:v>506.6982841653626</x:v>
      </x:c>
      <x:c r="G231" s="97" t="n">
        <x:f>MIN(ReadMe!$C$10,G230+M231)</x:f>
        <x:v>453.26982651160006</x:v>
      </x:c>
      <x:c r="H231" s="97" t="n">
        <x:f>MIN(ReadMe!$C$10,H230+N231)</x:f>
        <x:v>471.66367908931346</x:v>
      </x:c>
      <x:c r="I231" s="97" t="n">
        <x:f>IF(OR($A231&lt;=Drivers!$H$6,C230&gt;=ReadMe!$C$10),0,MAX(ReadMe!$C$15,(Drivers!$E$6+Drivers!$F$6*SIN($A231*ReadMe!$C$14+Drivers!$G$6))*INDEX(TrackData!$G$6:$G$315,MOD(INT(C230),ReadMe!$C$9)+1)*IF(AND($A231&gt;=Drivers!$I$6,$A231&lt;Drivers!$I$6+Drivers!$J$6),Drivers!$K$6,1)*IF(AND($A231&gt;=Drivers!$L$6,$A231&lt;Drivers!$L$6+Drivers!$M$6),Drivers!$N$6,1)))</x:f>
        <x:v>0.20750841225919076</x:v>
      </x:c>
      <x:c r="J231" s="97" t="n">
        <x:f>IF(OR($A231&lt;=Drivers!$H$7,D230&gt;=ReadMe!$C$10),0,MAX(ReadMe!$C$15,(Drivers!$E$7+Drivers!$F$7*SIN($A231*ReadMe!$C$14+Drivers!$G$7))*INDEX(TrackData!$G$6:$G$315,MOD(INT(D230),ReadMe!$C$9)+1)*IF(AND($A231&gt;=Drivers!$I$7,$A231&lt;Drivers!$I$7+Drivers!$J$7),Drivers!$K$7,1)*IF(AND($A231&gt;=Drivers!$L$7,$A231&lt;Drivers!$L$7+Drivers!$M$7),Drivers!$N$7,1)))</x:f>
        <x:v>1.8984790359131856</x:v>
      </x:c>
      <x:c r="K231" s="97" t="n">
        <x:f>IF(OR($A231&lt;=Drivers!$H$8,E230&gt;=ReadMe!$C$10),0,MAX(ReadMe!$C$15,(Drivers!$E$8+Drivers!$F$8*SIN($A231*ReadMe!$C$14+Drivers!$G$8))*INDEX(TrackData!$G$6:$G$315,MOD(INT(E230),ReadMe!$C$9)+1)*IF(AND($A231&gt;=Drivers!$I$8,$A231&lt;Drivers!$I$8+Drivers!$J$8),Drivers!$K$8,1)*IF(AND($A231&gt;=Drivers!$L$8,$A231&lt;Drivers!$L$8+Drivers!$M$8),Drivers!$N$8,1)))</x:f>
        <x:v>1.8692946626135674</x:v>
      </x:c>
      <x:c r="L231" s="97" t="n">
        <x:f>IF(OR($A231&lt;=Drivers!$H$9,F230&gt;=ReadMe!$C$10),0,MAX(ReadMe!$C$15,(Drivers!$E$9+Drivers!$F$9*SIN($A231*ReadMe!$C$14+Drivers!$G$9))*INDEX(TrackData!$G$6:$G$315,MOD(INT(F230),ReadMe!$C$9)+1)*IF(AND($A231&gt;=Drivers!$I$9,$A231&lt;Drivers!$I$9+Drivers!$J$9),Drivers!$K$9,1)*IF(AND($A231&gt;=Drivers!$L$9,$A231&lt;Drivers!$L$9+Drivers!$M$9),Drivers!$N$9,1)))</x:f>
        <x:v>1.7136084253811885</x:v>
      </x:c>
      <x:c r="M231" s="97" t="n">
        <x:f>IF(OR($A231&lt;=Drivers!$H$10,G230&gt;=ReadMe!$C$10),0,MAX(ReadMe!$C$15,(Drivers!$E$10+Drivers!$F$10*SIN($A231*ReadMe!$C$14+Drivers!$G$10))*INDEX(TrackData!$G$6:$G$315,MOD(INT(G230),ReadMe!$C$9)+1)*IF(AND($A231&gt;=Drivers!$I$10,$A231&lt;Drivers!$I$10+Drivers!$J$10),Drivers!$K$10,1)*IF(AND($A231&gt;=Drivers!$L$10,$A231&lt;Drivers!$L$10+Drivers!$M$10),Drivers!$N$10,1)))</x:f>
        <x:v>2.2212465180925083</x:v>
      </x:c>
      <x:c r="N231" s="97" t="n">
        <x:f>IF(OR($A231&lt;=Drivers!$H$11,H230&gt;=ReadMe!$C$10),0,MAX(ReadMe!$C$15,(Drivers!$E$11+Drivers!$F$11*SIN($A231*ReadMe!$C$14+Drivers!$G$11))*INDEX(TrackData!$G$6:$G$315,MOD(INT(H230),ReadMe!$C$9)+1)*IF(AND($A231&gt;=Drivers!$I$11,$A231&lt;Drivers!$I$11+Drivers!$J$11),Drivers!$K$11,1)*IF(AND($A231&gt;=Drivers!$L$11,$A231&lt;Drivers!$L$11+Drivers!$M$11),Drivers!$N$11,1)))</x:f>
        <x:v>0.29370730967047437</x:v>
      </x:c>
      <x:c r="O231" t="n">
        <x:f>MIN(ReadMe!$C$8,MAX(0,INT(C231/ReadMe!$C$9)))</x:f>
        <x:v>1</x:v>
      </x:c>
      <x:c r="P231" t="n">
        <x:f>MIN(ReadMe!$C$8,MAX(0,INT(D231/ReadMe!$C$9)))</x:f>
        <x:v>1</x:v>
      </x:c>
      <x:c r="Q231" t="n">
        <x:f>MIN(ReadMe!$C$8,MAX(0,INT(E231/ReadMe!$C$9)))</x:f>
        <x:v>1</x:v>
      </x:c>
      <x:c r="R231" t="n">
        <x:f>MIN(ReadMe!$C$8,MAX(0,INT(F231/ReadMe!$C$9)))</x:f>
        <x:v>1</x:v>
      </x:c>
      <x:c r="S231" t="n">
        <x:f>MIN(ReadMe!$C$8,MAX(0,INT(G231/ReadMe!$C$9)))</x:f>
        <x:v>1</x:v>
      </x:c>
      <x:c r="T231" t="n">
        <x:f>MIN(ReadMe!$C$8,MAX(0,INT(H231/ReadMe!$C$9)))</x:f>
        <x:v>1</x:v>
      </x:c>
    </x:row>
    <x:row r="232">
      <x:c r="A232" t="n">
        <x:v>226</x:v>
      </x:c>
      <x:c r="B232" s="97" t="n">
        <x:f>A232*ReadMe!$C$12</x:f>
        <x:v>56.5</x:v>
      </x:c>
      <x:c r="C232" s="97" t="n">
        <x:f>MIN(ReadMe!$C$10,C231+I232)</x:f>
        <x:v>498.45941081397535</x:v>
      </x:c>
      <x:c r="D232" s="97" t="n">
        <x:f>MIN(ReadMe!$C$10,D231+J232)</x:f>
        <x:v>489.1925710618357</x:v>
      </x:c>
      <x:c r="E232" s="97" t="n">
        <x:f>MIN(ReadMe!$C$10,E231+K232)</x:f>
        <x:v>493.8943551080477</x:v>
      </x:c>
      <x:c r="F232" s="97" t="n">
        <x:f>MIN(ReadMe!$C$10,F231+L232)</x:f>
        <x:v>508.39942148091643</x:v>
      </x:c>
      <x:c r="G232" s="97" t="n">
        <x:f>MIN(ReadMe!$C$10,G231+M232)</x:f>
        <x:v>455.4898290793682</x:v>
      </x:c>
      <x:c r="H232" s="97" t="n">
        <x:f>MIN(ReadMe!$C$10,H231+N232)</x:f>
        <x:v>471.9594893281988</x:v>
      </x:c>
      <x:c r="I232" s="97" t="n">
        <x:f>IF(OR($A232&lt;=Drivers!$H$6,C231&gt;=ReadMe!$C$10),0,MAX(ReadMe!$C$15,(Drivers!$E$6+Drivers!$F$6*SIN($A232*ReadMe!$C$14+Drivers!$G$6))*INDEX(TrackData!$G$6:$G$315,MOD(INT(C231),ReadMe!$C$9)+1)*IF(AND($A232&gt;=Drivers!$I$6,$A232&lt;Drivers!$I$6+Drivers!$J$6),Drivers!$K$6,1)*IF(AND($A232&gt;=Drivers!$L$6,$A232&lt;Drivers!$L$6+Drivers!$M$6),Drivers!$N$6,1)))</x:f>
        <x:v>0.20900654638456312</x:v>
      </x:c>
      <x:c r="J232" s="97" t="n">
        <x:f>IF(OR($A232&lt;=Drivers!$H$7,D231&gt;=ReadMe!$C$10),0,MAX(ReadMe!$C$15,(Drivers!$E$7+Drivers!$F$7*SIN($A232*ReadMe!$C$14+Drivers!$G$7))*INDEX(TrackData!$G$6:$G$315,MOD(INT(D231),ReadMe!$C$9)+1)*IF(AND($A232&gt;=Drivers!$I$7,$A232&lt;Drivers!$I$7+Drivers!$J$7),Drivers!$K$7,1)*IF(AND($A232&gt;=Drivers!$L$7,$A232&lt;Drivers!$L$7+Drivers!$M$7),Drivers!$N$7,1)))</x:f>
        <x:v>2.888501722999974</x:v>
      </x:c>
      <x:c r="K232" s="97" t="n">
        <x:f>IF(OR($A232&lt;=Drivers!$H$8,E231&gt;=ReadMe!$C$10),0,MAX(ReadMe!$C$15,(Drivers!$E$8+Drivers!$F$8*SIN($A232*ReadMe!$C$14+Drivers!$G$8))*INDEX(TrackData!$G$6:$G$315,MOD(INT(E231),ReadMe!$C$9)+1)*IF(AND($A232&gt;=Drivers!$I$8,$A232&lt;Drivers!$I$8+Drivers!$J$8),Drivers!$K$8,1)*IF(AND($A232&gt;=Drivers!$L$8,$A232&lt;Drivers!$L$8+Drivers!$M$8),Drivers!$N$8,1)))</x:f>
        <x:v>1.8552049050175061</x:v>
      </x:c>
      <x:c r="L232" s="97" t="n">
        <x:f>IF(OR($A232&lt;=Drivers!$H$9,F231&gt;=ReadMe!$C$10),0,MAX(ReadMe!$C$15,(Drivers!$E$9+Drivers!$F$9*SIN($A232*ReadMe!$C$14+Drivers!$G$9))*INDEX(TrackData!$G$6:$G$315,MOD(INT(F231),ReadMe!$C$9)+1)*IF(AND($A232&gt;=Drivers!$I$9,$A232&lt;Drivers!$I$9+Drivers!$J$9),Drivers!$K$9,1)*IF(AND($A232&gt;=Drivers!$L$9,$A232&lt;Drivers!$L$9+Drivers!$M$9),Drivers!$N$9,1)))</x:f>
        <x:v>1.7011373155537812</x:v>
      </x:c>
      <x:c r="M232" s="97" t="n">
        <x:f>IF(OR($A232&lt;=Drivers!$H$10,G231&gt;=ReadMe!$C$10),0,MAX(ReadMe!$C$15,(Drivers!$E$10+Drivers!$F$10*SIN($A232*ReadMe!$C$14+Drivers!$G$10))*INDEX(TrackData!$G$6:$G$315,MOD(INT(G231),ReadMe!$C$9)+1)*IF(AND($A232&gt;=Drivers!$I$10,$A232&lt;Drivers!$I$10+Drivers!$J$10),Drivers!$K$10,1)*IF(AND($A232&gt;=Drivers!$L$10,$A232&lt;Drivers!$L$10+Drivers!$M$10),Drivers!$N$10,1)))</x:f>
        <x:v>2.220002567768115</x:v>
      </x:c>
      <x:c r="N232" s="97" t="n">
        <x:f>IF(OR($A232&lt;=Drivers!$H$11,H231&gt;=ReadMe!$C$10),0,MAX(ReadMe!$C$15,(Drivers!$E$11+Drivers!$F$11*SIN($A232*ReadMe!$C$14+Drivers!$G$11))*INDEX(TrackData!$G$6:$G$315,MOD(INT(H231),ReadMe!$C$9)+1)*IF(AND($A232&gt;=Drivers!$I$11,$A232&lt;Drivers!$I$11+Drivers!$J$11),Drivers!$K$11,1)*IF(AND($A232&gt;=Drivers!$L$11,$A232&lt;Drivers!$L$11+Drivers!$M$11),Drivers!$N$11,1)))</x:f>
        <x:v>0.29581023888535335</x:v>
      </x:c>
      <x:c r="O232" t="n">
        <x:f>MIN(ReadMe!$C$8,MAX(0,INT(C232/ReadMe!$C$9)))</x:f>
        <x:v>1</x:v>
      </x:c>
      <x:c r="P232" t="n">
        <x:f>MIN(ReadMe!$C$8,MAX(0,INT(D232/ReadMe!$C$9)))</x:f>
        <x:v>1</x:v>
      </x:c>
      <x:c r="Q232" t="n">
        <x:f>MIN(ReadMe!$C$8,MAX(0,INT(E232/ReadMe!$C$9)))</x:f>
        <x:v>1</x:v>
      </x:c>
      <x:c r="R232" t="n">
        <x:f>MIN(ReadMe!$C$8,MAX(0,INT(F232/ReadMe!$C$9)))</x:f>
        <x:v>1</x:v>
      </x:c>
      <x:c r="S232" t="n">
        <x:f>MIN(ReadMe!$C$8,MAX(0,INT(G232/ReadMe!$C$9)))</x:f>
        <x:v>1</x:v>
      </x:c>
      <x:c r="T232" t="n">
        <x:f>MIN(ReadMe!$C$8,MAX(0,INT(H232/ReadMe!$C$9)))</x:f>
        <x:v>1</x:v>
      </x:c>
    </x:row>
    <x:row r="233">
      <x:c r="A233" t="n">
        <x:v>227</x:v>
      </x:c>
      <x:c r="B233" s="97" t="n">
        <x:f>A233*ReadMe!$C$12</x:f>
        <x:v>56.75</x:v>
      </x:c>
      <x:c r="C233" s="97" t="n">
        <x:f>MIN(ReadMe!$C$10,C232+I233)</x:f>
        <x:v>498.66992696121014</x:v>
      </x:c>
      <x:c r="D233" s="97" t="n">
        <x:f>MIN(ReadMe!$C$10,D232+J233)</x:f>
        <x:v>491.1056941934428</x:v>
      </x:c>
      <x:c r="E233" s="97" t="n">
        <x:f>MIN(ReadMe!$C$10,E232+K233)</x:f>
        <x:v>495.73437549937626</x:v>
      </x:c>
      <x:c r="F233" s="97" t="n">
        <x:f>MIN(ReadMe!$C$10,F232+L233)</x:f>
        <x:v>510.0885989886449</x:v>
      </x:c>
      <x:c r="G233" s="97" t="n">
        <x:f>MIN(ReadMe!$C$10,G232+M233)</x:f>
        <x:v>457.7108597443285</x:v>
      </x:c>
      <x:c r="H233" s="97" t="n">
        <x:f>MIN(ReadMe!$C$10,H232+N233)</x:f>
        <x:v>472.25754701177084</x:v>
      </x:c>
      <x:c r="I233" s="97" t="n">
        <x:f>IF(OR($A233&lt;=Drivers!$H$6,C232&gt;=ReadMe!$C$10),0,MAX(ReadMe!$C$15,(Drivers!$E$6+Drivers!$F$6*SIN($A233*ReadMe!$C$14+Drivers!$G$6))*INDEX(TrackData!$G$6:$G$315,MOD(INT(C232),ReadMe!$C$9)+1)*IF(AND($A233&gt;=Drivers!$I$6,$A233&lt;Drivers!$I$6+Drivers!$J$6),Drivers!$K$6,1)*IF(AND($A233&gt;=Drivers!$L$6,$A233&lt;Drivers!$L$6+Drivers!$M$6),Drivers!$N$6,1)))</x:f>
        <x:v>0.2105161472347685</x:v>
      </x:c>
      <x:c r="J233" s="97" t="n">
        <x:f>IF(OR($A233&lt;=Drivers!$H$7,D232&gt;=ReadMe!$C$10),0,MAX(ReadMe!$C$15,(Drivers!$E$7+Drivers!$F$7*SIN($A233*ReadMe!$C$14+Drivers!$G$7))*INDEX(TrackData!$G$6:$G$315,MOD(INT(D232),ReadMe!$C$9)+1)*IF(AND($A233&gt;=Drivers!$I$7,$A233&lt;Drivers!$I$7+Drivers!$J$7),Drivers!$K$7,1)*IF(AND($A233&gt;=Drivers!$L$7,$A233&lt;Drivers!$L$7+Drivers!$M$7),Drivers!$N$7,1)))</x:f>
        <x:v>1.9131231316070823</x:v>
      </x:c>
      <x:c r="K233" s="97" t="n">
        <x:f>IF(OR($A233&lt;=Drivers!$H$8,E232&gt;=ReadMe!$C$10),0,MAX(ReadMe!$C$15,(Drivers!$E$8+Drivers!$F$8*SIN($A233*ReadMe!$C$14+Drivers!$G$8))*INDEX(TrackData!$G$6:$G$315,MOD(INT(E232),ReadMe!$C$9)+1)*IF(AND($A233&gt;=Drivers!$I$8,$A233&lt;Drivers!$I$8+Drivers!$J$8),Drivers!$K$8,1)*IF(AND($A233&gt;=Drivers!$L$8,$A233&lt;Drivers!$L$8+Drivers!$M$8),Drivers!$N$8,1)))</x:f>
        <x:v>1.8400203913285464</x:v>
      </x:c>
      <x:c r="L233" s="97" t="n">
        <x:f>IF(OR($A233&lt;=Drivers!$H$9,F232&gt;=ReadMe!$C$10),0,MAX(ReadMe!$C$15,(Drivers!$E$9+Drivers!$F$9*SIN($A233*ReadMe!$C$14+Drivers!$G$9))*INDEX(TrackData!$G$6:$G$315,MOD(INT(F232),ReadMe!$C$9)+1)*IF(AND($A233&gt;=Drivers!$I$9,$A233&lt;Drivers!$I$9+Drivers!$J$9),Drivers!$K$9,1)*IF(AND($A233&gt;=Drivers!$L$9,$A233&lt;Drivers!$L$9+Drivers!$M$9),Drivers!$N$9,1)))</x:f>
        <x:v>1.689177507728433</x:v>
      </x:c>
      <x:c r="M233" s="97" t="n">
        <x:f>IF(OR($A233&lt;=Drivers!$H$10,G232&gt;=ReadMe!$C$10),0,MAX(ReadMe!$C$15,(Drivers!$E$10+Drivers!$F$10*SIN($A233*ReadMe!$C$14+Drivers!$G$10))*INDEX(TrackData!$G$6:$G$315,MOD(INT(G232),ReadMe!$C$9)+1)*IF(AND($A233&gt;=Drivers!$I$10,$A233&lt;Drivers!$I$10+Drivers!$J$10),Drivers!$K$10,1)*IF(AND($A233&gt;=Drivers!$L$10,$A233&lt;Drivers!$L$10+Drivers!$M$10),Drivers!$N$10,1)))</x:f>
        <x:v>2.221030664960352</x:v>
      </x:c>
      <x:c r="N233" s="97" t="n">
        <x:f>IF(OR($A233&lt;=Drivers!$H$11,H232&gt;=ReadMe!$C$10),0,MAX(ReadMe!$C$15,(Drivers!$E$11+Drivers!$F$11*SIN($A233*ReadMe!$C$14+Drivers!$G$11))*INDEX(TrackData!$G$6:$G$315,MOD(INT(H232),ReadMe!$C$9)+1)*IF(AND($A233&gt;=Drivers!$I$11,$A233&lt;Drivers!$I$11+Drivers!$J$11),Drivers!$K$11,1)*IF(AND($A233&gt;=Drivers!$L$11,$A233&lt;Drivers!$L$11+Drivers!$M$11),Drivers!$N$11,1)))</x:f>
        <x:v>0.29805768357204254</x:v>
      </x:c>
      <x:c r="O233" t="n">
        <x:f>MIN(ReadMe!$C$8,MAX(0,INT(C233/ReadMe!$C$9)))</x:f>
        <x:v>1</x:v>
      </x:c>
      <x:c r="P233" t="n">
        <x:f>MIN(ReadMe!$C$8,MAX(0,INT(D233/ReadMe!$C$9)))</x:f>
        <x:v>1</x:v>
      </x:c>
      <x:c r="Q233" t="n">
        <x:f>MIN(ReadMe!$C$8,MAX(0,INT(E233/ReadMe!$C$9)))</x:f>
        <x:v>1</x:v>
      </x:c>
      <x:c r="R233" t="n">
        <x:f>MIN(ReadMe!$C$8,MAX(0,INT(F233/ReadMe!$C$9)))</x:f>
        <x:v>1</x:v>
      </x:c>
      <x:c r="S233" t="n">
        <x:f>MIN(ReadMe!$C$8,MAX(0,INT(G233/ReadMe!$C$9)))</x:f>
        <x:v>1</x:v>
      </x:c>
      <x:c r="T233" t="n">
        <x:f>MIN(ReadMe!$C$8,MAX(0,INT(H233/ReadMe!$C$9)))</x:f>
        <x:v>1</x:v>
      </x:c>
    </x:row>
    <x:row r="234">
      <x:c r="A234" t="n">
        <x:v>228</x:v>
      </x:c>
      <x:c r="B234" s="97" t="n">
        <x:f>A234*ReadMe!$C$12</x:f>
        <x:v>57</x:v>
      </x:c>
      <x:c r="C234" s="97" t="n">
        <x:f>MIN(ReadMe!$C$10,C233+I234)</x:f>
        <x:v>500.4368171373638</x:v>
      </x:c>
      <x:c r="D234" s="97" t="n">
        <x:f>MIN(ReadMe!$C$10,D233+J234)</x:f>
        <x:v>493.02426300024655</x:v>
      </x:c>
      <x:c r="E234" s="97" t="n">
        <x:f>MIN(ReadMe!$C$10,E233+K234)</x:f>
        <x:v>497.5582211669989</x:v>
      </x:c>
      <x:c r="F234" s="97" t="n">
        <x:f>MIN(ReadMe!$C$10,F233+L234)</x:f>
        <x:v>511.7664103343776</x:v>
      </x:c>
      <x:c r="G234" s="97" t="n">
        <x:f>MIN(ReadMe!$C$10,G233+M234)</x:f>
        <x:v>459.9351834755012</x:v>
      </x:c>
      <x:c r="H234" s="97" t="n">
        <x:f>MIN(ReadMe!$C$10,H233+N234)</x:f>
        <x:v>472.55798118174124</x:v>
      </x:c>
      <x:c r="I234" s="97" t="n">
        <x:f>IF(OR($A234&lt;=Drivers!$H$6,C233&gt;=ReadMe!$C$10),0,MAX(ReadMe!$C$15,(Drivers!$E$6+Drivers!$F$6*SIN($A234*ReadMe!$C$14+Drivers!$G$6))*INDEX(TrackData!$G$6:$G$315,MOD(INT(C233),ReadMe!$C$9)+1)*IF(AND($A234&gt;=Drivers!$I$6,$A234&lt;Drivers!$I$6+Drivers!$J$6),Drivers!$K$6,1)*IF(AND($A234&gt;=Drivers!$L$6,$A234&lt;Drivers!$L$6+Drivers!$M$6),Drivers!$N$6,1)))</x:f>
        <x:v>1.76689017615366</x:v>
      </x:c>
      <x:c r="J234" s="97" t="n">
        <x:f>IF(OR($A234&lt;=Drivers!$H$7,D233&gt;=ReadMe!$C$10),0,MAX(ReadMe!$C$15,(Drivers!$E$7+Drivers!$F$7*SIN($A234*ReadMe!$C$14+Drivers!$G$7))*INDEX(TrackData!$G$6:$G$315,MOD(INT(D233),ReadMe!$C$9)+1)*IF(AND($A234&gt;=Drivers!$I$7,$A234&lt;Drivers!$I$7+Drivers!$J$7),Drivers!$K$7,1)*IF(AND($A234&gt;=Drivers!$L$7,$A234&lt;Drivers!$L$7+Drivers!$M$7),Drivers!$N$7,1)))</x:f>
        <x:v>1.9185688068037796</x:v>
      </x:c>
      <x:c r="K234" s="97" t="n">
        <x:f>IF(OR($A234&lt;=Drivers!$H$8,E233&gt;=ReadMe!$C$10),0,MAX(ReadMe!$C$15,(Drivers!$E$8+Drivers!$F$8*SIN($A234*ReadMe!$C$14+Drivers!$G$8))*INDEX(TrackData!$G$6:$G$315,MOD(INT(E233),ReadMe!$C$9)+1)*IF(AND($A234&gt;=Drivers!$I$8,$A234&lt;Drivers!$I$8+Drivers!$J$8),Drivers!$K$8,1)*IF(AND($A234&gt;=Drivers!$L$8,$A234&lt;Drivers!$L$8+Drivers!$M$8),Drivers!$N$8,1)))</x:f>
        <x:v>1.8238456676226524</x:v>
      </x:c>
      <x:c r="L234" s="97" t="n">
        <x:f>IF(OR($A234&lt;=Drivers!$H$9,F233&gt;=ReadMe!$C$10),0,MAX(ReadMe!$C$15,(Drivers!$E$9+Drivers!$F$9*SIN($A234*ReadMe!$C$14+Drivers!$G$9))*INDEX(TrackData!$G$6:$G$315,MOD(INT(F233),ReadMe!$C$9)+1)*IF(AND($A234&gt;=Drivers!$I$9,$A234&lt;Drivers!$I$9+Drivers!$J$9),Drivers!$K$9,1)*IF(AND($A234&gt;=Drivers!$L$9,$A234&lt;Drivers!$L$9+Drivers!$M$9),Drivers!$N$9,1)))</x:f>
        <x:v>1.6778113457327455</x:v>
      </x:c>
      <x:c r="M234" s="97" t="n">
        <x:f>IF(OR($A234&lt;=Drivers!$H$10,G233&gt;=ReadMe!$C$10),0,MAX(ReadMe!$C$15,(Drivers!$E$10+Drivers!$F$10*SIN($A234*ReadMe!$C$14+Drivers!$G$10))*INDEX(TrackData!$G$6:$G$315,MOD(INT(G233),ReadMe!$C$9)+1)*IF(AND($A234&gt;=Drivers!$I$10,$A234&lt;Drivers!$I$10+Drivers!$J$10),Drivers!$K$10,1)*IF(AND($A234&gt;=Drivers!$L$10,$A234&lt;Drivers!$L$10+Drivers!$M$10),Drivers!$N$10,1)))</x:f>
        <x:v>2.224323731172707</x:v>
      </x:c>
      <x:c r="N234" s="97" t="n">
        <x:f>IF(OR($A234&lt;=Drivers!$H$11,H233&gt;=ReadMe!$C$10),0,MAX(ReadMe!$C$15,(Drivers!$E$11+Drivers!$F$11*SIN($A234*ReadMe!$C$14+Drivers!$G$11))*INDEX(TrackData!$G$6:$G$315,MOD(INT(H233),ReadMe!$C$9)+1)*IF(AND($A234&gt;=Drivers!$I$11,$A234&lt;Drivers!$I$11+Drivers!$J$11),Drivers!$K$11,1)*IF(AND($A234&gt;=Drivers!$L$11,$A234&lt;Drivers!$L$11+Drivers!$M$11),Drivers!$N$11,1)))</x:f>
        <x:v>0.3004341699703839</x:v>
      </x:c>
      <x:c r="O234" t="n">
        <x:f>MIN(ReadMe!$C$8,MAX(0,INT(C234/ReadMe!$C$9)))</x:f>
        <x:v>1</x:v>
      </x:c>
      <x:c r="P234" t="n">
        <x:f>MIN(ReadMe!$C$8,MAX(0,INT(D234/ReadMe!$C$9)))</x:f>
        <x:v>1</x:v>
      </x:c>
      <x:c r="Q234" t="n">
        <x:f>MIN(ReadMe!$C$8,MAX(0,INT(E234/ReadMe!$C$9)))</x:f>
        <x:v>1</x:v>
      </x:c>
      <x:c r="R234" t="n">
        <x:f>MIN(ReadMe!$C$8,MAX(0,INT(F234/ReadMe!$C$9)))</x:f>
        <x:v>1</x:v>
      </x:c>
      <x:c r="S234" t="n">
        <x:f>MIN(ReadMe!$C$8,MAX(0,INT(G234/ReadMe!$C$9)))</x:f>
        <x:v>1</x:v>
      </x:c>
      <x:c r="T234" t="n">
        <x:f>MIN(ReadMe!$C$8,MAX(0,INT(H234/ReadMe!$C$9)))</x:f>
        <x:v>1</x:v>
      </x:c>
    </x:row>
    <x:row r="235">
      <x:c r="A235" t="n">
        <x:v>229</x:v>
      </x:c>
      <x:c r="B235" s="97" t="n">
        <x:f>A235*ReadMe!$C$12</x:f>
        <x:v>57.25</x:v>
      </x:c>
      <x:c r="C235" s="97" t="n">
        <x:f>MIN(ReadMe!$C$10,C234+I235)</x:f>
        <x:v>503.1328798524671</x:v>
      </x:c>
      <x:c r="D235" s="97" t="n">
        <x:f>MIN(ReadMe!$C$10,D234+J235)</x:f>
        <x:v>494.9469736692921</x:v>
      </x:c>
      <x:c r="E235" s="97" t="n">
        <x:f>MIN(ReadMe!$C$10,E234+K235)</x:f>
        <x:v>499.36501326461627</x:v>
      </x:c>
      <x:c r="F235" s="97" t="n">
        <x:f>MIN(ReadMe!$C$10,F234+L235)</x:f>
        <x:v>513.4335274204931</x:v>
      </x:c>
      <x:c r="G235" s="97" t="n">
        <x:f>MIN(ReadMe!$C$10,G234+M235)</x:f>
        <x:v>462.1650425689939</x:v>
      </x:c>
      <x:c r="H235" s="97" t="n">
        <x:f>MIN(ReadMe!$C$10,H234+N235)</x:f>
        <x:v>472.86090451760333</x:v>
      </x:c>
      <x:c r="I235" s="97" t="n">
        <x:f>IF(OR($A235&lt;=Drivers!$H$6,C234&gt;=ReadMe!$C$10),0,MAX(ReadMe!$C$15,(Drivers!$E$6+Drivers!$F$6*SIN($A235*ReadMe!$C$14+Drivers!$G$6))*INDEX(TrackData!$G$6:$G$315,MOD(INT(C234),ReadMe!$C$9)+1)*IF(AND($A235&gt;=Drivers!$I$6,$A235&lt;Drivers!$I$6+Drivers!$J$6),Drivers!$K$6,1)*IF(AND($A235&gt;=Drivers!$L$6,$A235&lt;Drivers!$L$6+Drivers!$M$6),Drivers!$N$6,1)))</x:f>
        <x:v>2.6960627151033463</x:v>
      </x:c>
      <x:c r="J235" s="97" t="n">
        <x:f>IF(OR($A235&lt;=Drivers!$H$7,D234&gt;=ReadMe!$C$10),0,MAX(ReadMe!$C$15,(Drivers!$E$7+Drivers!$F$7*SIN($A235*ReadMe!$C$14+Drivers!$G$7))*INDEX(TrackData!$G$6:$G$315,MOD(INT(D234),ReadMe!$C$9)+1)*IF(AND($A235&gt;=Drivers!$I$7,$A235&lt;Drivers!$I$7+Drivers!$J$7),Drivers!$K$7,1)*IF(AND($A235&gt;=Drivers!$L$7,$A235&lt;Drivers!$L$7+Drivers!$M$7),Drivers!$N$7,1)))</x:f>
        <x:v>1.9227106690455833</x:v>
      </x:c>
      <x:c r="K235" s="97" t="n">
        <x:f>IF(OR($A235&lt;=Drivers!$H$8,E234&gt;=ReadMe!$C$10),0,MAX(ReadMe!$C$15,(Drivers!$E$8+Drivers!$F$8*SIN($A235*ReadMe!$C$14+Drivers!$G$8))*INDEX(TrackData!$G$6:$G$315,MOD(INT(E234),ReadMe!$C$9)+1)*IF(AND($A235&gt;=Drivers!$I$8,$A235&lt;Drivers!$I$8+Drivers!$J$8),Drivers!$K$8,1)*IF(AND($A235&gt;=Drivers!$L$8,$A235&lt;Drivers!$L$8+Drivers!$M$8),Drivers!$N$8,1)))</x:f>
        <x:v>1.806792097617351</x:v>
      </x:c>
      <x:c r="L235" s="97" t="n">
        <x:f>IF(OR($A235&lt;=Drivers!$H$9,F234&gt;=ReadMe!$C$10),0,MAX(ReadMe!$C$15,(Drivers!$E$9+Drivers!$F$9*SIN($A235*ReadMe!$C$14+Drivers!$G$9))*INDEX(TrackData!$G$6:$G$315,MOD(INT(F234),ReadMe!$C$9)+1)*IF(AND($A235&gt;=Drivers!$I$9,$A235&lt;Drivers!$I$9+Drivers!$J$9),Drivers!$K$9,1)*IF(AND($A235&gt;=Drivers!$L$9,$A235&lt;Drivers!$L$9+Drivers!$M$9),Drivers!$N$9,1)))</x:f>
        <x:v>1.667117086115447</x:v>
      </x:c>
      <x:c r="M235" s="97" t="n">
        <x:f>IF(OR($A235&lt;=Drivers!$H$10,G234&gt;=ReadMe!$C$10),0,MAX(ReadMe!$C$15,(Drivers!$E$10+Drivers!$F$10*SIN($A235*ReadMe!$C$14+Drivers!$G$10))*INDEX(TrackData!$G$6:$G$315,MOD(INT(G234),ReadMe!$C$9)+1)*IF(AND($A235&gt;=Drivers!$I$10,$A235&lt;Drivers!$I$10+Drivers!$J$10),Drivers!$K$10,1)*IF(AND($A235&gt;=Drivers!$L$10,$A235&lt;Drivers!$L$10+Drivers!$M$10),Drivers!$N$10,1)))</x:f>
        <x:v>2.2298590934926703</x:v>
      </x:c>
      <x:c r="N235" s="97" t="n">
        <x:f>IF(OR($A235&lt;=Drivers!$H$11,H234&gt;=ReadMe!$C$10),0,MAX(ReadMe!$C$15,(Drivers!$E$11+Drivers!$F$11*SIN($A235*ReadMe!$C$14+Drivers!$G$11))*INDEX(TrackData!$G$6:$G$315,MOD(INT(H234),ReadMe!$C$9)+1)*IF(AND($A235&gt;=Drivers!$I$11,$A235&lt;Drivers!$I$11+Drivers!$J$11),Drivers!$K$11,1)*IF(AND($A235&gt;=Drivers!$L$11,$A235&lt;Drivers!$L$11+Drivers!$M$11),Drivers!$N$11,1)))</x:f>
        <x:v>0.3029233358620926</x:v>
      </x:c>
      <x:c r="O235" t="n">
        <x:f>MIN(ReadMe!$C$8,MAX(0,INT(C235/ReadMe!$C$9)))</x:f>
        <x:v>1</x:v>
      </x:c>
      <x:c r="P235" t="n">
        <x:f>MIN(ReadMe!$C$8,MAX(0,INT(D235/ReadMe!$C$9)))</x:f>
        <x:v>1</x:v>
      </x:c>
      <x:c r="Q235" t="n">
        <x:f>MIN(ReadMe!$C$8,MAX(0,INT(E235/ReadMe!$C$9)))</x:f>
        <x:v>1</x:v>
      </x:c>
      <x:c r="R235" t="n">
        <x:f>MIN(ReadMe!$C$8,MAX(0,INT(F235/ReadMe!$C$9)))</x:f>
        <x:v>1</x:v>
      </x:c>
      <x:c r="S235" t="n">
        <x:f>MIN(ReadMe!$C$8,MAX(0,INT(G235/ReadMe!$C$9)))</x:f>
        <x:v>1</x:v>
      </x:c>
      <x:c r="T235" t="n">
        <x:f>MIN(ReadMe!$C$8,MAX(0,INT(H235/ReadMe!$C$9)))</x:f>
        <x:v>1</x:v>
      </x:c>
    </x:row>
    <x:row r="236">
      <x:c r="A236" t="n">
        <x:v>230</x:v>
      </x:c>
      <x:c r="B236" s="97" t="n">
        <x:f>A236*ReadMe!$C$12</x:f>
        <x:v>57.5</x:v>
      </x:c>
      <x:c r="C236" s="97" t="n">
        <x:f>MIN(ReadMe!$C$10,C235+I236)</x:f>
        <x:v>504.9246285865702</x:v>
      </x:c>
      <x:c r="D236" s="97" t="n">
        <x:f>MIN(ReadMe!$C$10,D235+J236)</x:f>
        <x:v>496.87249387071233</x:v>
      </x:c>
      <x:c r="E236" s="97" t="n">
        <x:f>MIN(ReadMe!$C$10,E235+K236)</x:f>
        <x:v>502.07558462208203</x:v>
      </x:c>
      <x:c r="F236" s="97" t="n">
        <x:f>MIN(ReadMe!$C$10,F235+L236)</x:f>
        <x:v>515.0906957798395</x:v>
      </x:c>
      <x:c r="G236" s="97" t="n">
        <x:f>MIN(ReadMe!$C$10,G235+M236)</x:f>
        <x:v>464.40264120968965</x:v>
      </x:c>
      <x:c r="H236" s="97" t="n">
        <x:f>MIN(ReadMe!$C$10,H235+N236)</x:f>
        <x:v>473.1664125608287</x:v>
      </x:c>
      <x:c r="I236" s="97" t="n">
        <x:f>IF(OR($A236&lt;=Drivers!$H$6,C235&gt;=ReadMe!$C$10),0,MAX(ReadMe!$C$15,(Drivers!$E$6+Drivers!$F$6*SIN($A236*ReadMe!$C$14+Drivers!$G$6))*INDEX(TrackData!$G$6:$G$315,MOD(INT(C235),ReadMe!$C$9)+1)*IF(AND($A236&gt;=Drivers!$I$6,$A236&lt;Drivers!$I$6+Drivers!$J$6),Drivers!$K$6,1)*IF(AND($A236&gt;=Drivers!$L$6,$A236&lt;Drivers!$L$6+Drivers!$M$6),Drivers!$N$6,1)))</x:f>
        <x:v>1.7917487341030496</x:v>
      </x:c>
      <x:c r="J236" s="97" t="n">
        <x:f>IF(OR($A236&lt;=Drivers!$H$7,D235&gt;=ReadMe!$C$10),0,MAX(ReadMe!$C$15,(Drivers!$E$7+Drivers!$F$7*SIN($A236*ReadMe!$C$14+Drivers!$G$7))*INDEX(TrackData!$G$6:$G$315,MOD(INT(D235),ReadMe!$C$9)+1)*IF(AND($A236&gt;=Drivers!$I$7,$A236&lt;Drivers!$I$7+Drivers!$J$7),Drivers!$K$7,1)*IF(AND($A236&gt;=Drivers!$L$7,$A236&lt;Drivers!$L$7+Drivers!$M$7),Drivers!$N$7,1)))</x:f>
        <x:v>1.9255202014202344</x:v>
      </x:c>
      <x:c r="K236" s="97" t="n">
        <x:f>IF(OR($A236&lt;=Drivers!$H$8,E235&gt;=ReadMe!$C$10),0,MAX(ReadMe!$C$15,(Drivers!$E$8+Drivers!$F$8*SIN($A236*ReadMe!$C$14+Drivers!$G$8))*INDEX(TrackData!$G$6:$G$315,MOD(INT(E235),ReadMe!$C$9)+1)*IF(AND($A236&gt;=Drivers!$I$8,$A236&lt;Drivers!$I$8+Drivers!$J$8),Drivers!$K$8,1)*IF(AND($A236&gt;=Drivers!$L$8,$A236&lt;Drivers!$L$8+Drivers!$M$8),Drivers!$N$8,1)))</x:f>
        <x:v>2.710571357465778</x:v>
      </x:c>
      <x:c r="L236" s="97" t="n">
        <x:f>IF(OR($A236&lt;=Drivers!$H$9,F235&gt;=ReadMe!$C$10),0,MAX(ReadMe!$C$15,(Drivers!$E$9+Drivers!$F$9*SIN($A236*ReadMe!$C$14+Drivers!$G$9))*INDEX(TrackData!$G$6:$G$315,MOD(INT(F235),ReadMe!$C$9)+1)*IF(AND($A236&gt;=Drivers!$I$9,$A236&lt;Drivers!$I$9+Drivers!$J$9),Drivers!$K$9,1)*IF(AND($A236&gt;=Drivers!$L$9,$A236&lt;Drivers!$L$9+Drivers!$M$9),Drivers!$N$9,1)))</x:f>
        <x:v>1.657168359346453</x:v>
      </x:c>
      <x:c r="M236" s="97" t="n">
        <x:f>IF(OR($A236&lt;=Drivers!$H$10,G235&gt;=ReadMe!$C$10),0,MAX(ReadMe!$C$15,(Drivers!$E$10+Drivers!$F$10*SIN($A236*ReadMe!$C$14+Drivers!$G$10))*INDEX(TrackData!$G$6:$G$315,MOD(INT(G235),ReadMe!$C$9)+1)*IF(AND($A236&gt;=Drivers!$I$10,$A236&lt;Drivers!$I$10+Drivers!$J$10),Drivers!$K$10,1)*IF(AND($A236&gt;=Drivers!$L$10,$A236&lt;Drivers!$L$10+Drivers!$M$10),Drivers!$N$10,1)))</x:f>
        <x:v>2.2375986406957757</x:v>
      </x:c>
      <x:c r="N236" s="97" t="n">
        <x:f>IF(OR($A236&lt;=Drivers!$H$11,H235&gt;=ReadMe!$C$10),0,MAX(ReadMe!$C$15,(Drivers!$E$11+Drivers!$F$11*SIN($A236*ReadMe!$C$14+Drivers!$G$11))*INDEX(TrackData!$G$6:$G$315,MOD(INT(H235),ReadMe!$C$9)+1)*IF(AND($A236&gt;=Drivers!$I$11,$A236&lt;Drivers!$I$11+Drivers!$J$11),Drivers!$K$11,1)*IF(AND($A236&gt;=Drivers!$L$11,$A236&lt;Drivers!$L$11+Drivers!$M$11),Drivers!$N$11,1)))</x:f>
        <x:v>0.3055080432253829</x:v>
      </x:c>
      <x:c r="O236" t="n">
        <x:f>MIN(ReadMe!$C$8,MAX(0,INT(C236/ReadMe!$C$9)))</x:f>
        <x:v>1</x:v>
      </x:c>
      <x:c r="P236" t="n">
        <x:f>MIN(ReadMe!$C$8,MAX(0,INT(D236/ReadMe!$C$9)))</x:f>
        <x:v>1</x:v>
      </x:c>
      <x:c r="Q236" t="n">
        <x:f>MIN(ReadMe!$C$8,MAX(0,INT(E236/ReadMe!$C$9)))</x:f>
        <x:v>1</x:v>
      </x:c>
      <x:c r="R236" t="n">
        <x:f>MIN(ReadMe!$C$8,MAX(0,INT(F236/ReadMe!$C$9)))</x:f>
        <x:v>1</x:v>
      </x:c>
      <x:c r="S236" t="n">
        <x:f>MIN(ReadMe!$C$8,MAX(0,INT(G236/ReadMe!$C$9)))</x:f>
        <x:v>1</x:v>
      </x:c>
      <x:c r="T236" t="n">
        <x:f>MIN(ReadMe!$C$8,MAX(0,INT(H236/ReadMe!$C$9)))</x:f>
        <x:v>1</x:v>
      </x:c>
    </x:row>
    <x:row r="237">
      <x:c r="A237" t="n">
        <x:v>231</x:v>
      </x:c>
      <x:c r="B237" s="97" t="n">
        <x:f>A237*ReadMe!$C$12</x:f>
        <x:v>57.75</x:v>
      </x:c>
      <x:c r="C237" s="97" t="n">
        <x:f>MIN(ReadMe!$C$10,C236+I237)</x:f>
        <x:v>506.72847577710917</x:v>
      </x:c>
      <x:c r="D237" s="97" t="n">
        <x:f>MIN(ReadMe!$C$10,D236+J237)</x:f>
        <x:v>498.7994719308803</x:v>
      </x:c>
      <x:c r="E237" s="97" t="n">
        <x:f>MIN(ReadMe!$C$10,E236+K237)</x:f>
        <x:v>504.7581957124757</x:v>
      </x:c>
      <x:c r="F237" s="97" t="n">
        <x:f>MIN(ReadMe!$C$10,F236+L237)</x:f>
        <x:v>517.5877164811542</x:v>
      </x:c>
      <x:c r="G237" s="97" t="n">
        <x:f>MIN(ReadMe!$C$10,G236+M237)</x:f>
        <x:v>466.6501302953328</x:v>
      </x:c>
      <x:c r="H237" s="97" t="n">
        <x:f>MIN(ReadMe!$C$10,H236+N237)</x:f>
        <x:v>473.4745830570597</x:v>
      </x:c>
      <x:c r="I237" s="97" t="n">
        <x:f>IF(OR($A237&lt;=Drivers!$H$6,C236&gt;=ReadMe!$C$10),0,MAX(ReadMe!$C$15,(Drivers!$E$6+Drivers!$F$6*SIN($A237*ReadMe!$C$14+Drivers!$G$6))*INDEX(TrackData!$G$6:$G$315,MOD(INT(C236),ReadMe!$C$9)+1)*IF(AND($A237&gt;=Drivers!$I$6,$A237&lt;Drivers!$I$6+Drivers!$J$6),Drivers!$K$6,1)*IF(AND($A237&gt;=Drivers!$L$6,$A237&lt;Drivers!$L$6+Drivers!$M$6),Drivers!$N$6,1)))</x:f>
        <x:v>1.8038471905390157</x:v>
      </x:c>
      <x:c r="J237" s="97" t="n">
        <x:f>IF(OR($A237&lt;=Drivers!$H$7,D236&gt;=ReadMe!$C$10),0,MAX(ReadMe!$C$15,(Drivers!$E$7+Drivers!$F$7*SIN($A237*ReadMe!$C$14+Drivers!$G$7))*INDEX(TrackData!$G$6:$G$315,MOD(INT(D236),ReadMe!$C$9)+1)*IF(AND($A237&gt;=Drivers!$I$7,$A237&lt;Drivers!$I$7+Drivers!$J$7),Drivers!$K$7,1)*IF(AND($A237&gt;=Drivers!$L$7,$A237&lt;Drivers!$L$7+Drivers!$M$7),Drivers!$N$7,1)))</x:f>
        <x:v>1.9269780601679598</x:v>
      </x:c>
      <x:c r="K237" s="97" t="n">
        <x:f>IF(OR($A237&lt;=Drivers!$H$8,E236&gt;=ReadMe!$C$10),0,MAX(ReadMe!$C$15,(Drivers!$E$8+Drivers!$F$8*SIN($A237*ReadMe!$C$14+Drivers!$G$8))*INDEX(TrackData!$G$6:$G$315,MOD(INT(E236),ReadMe!$C$9)+1)*IF(AND($A237&gt;=Drivers!$I$8,$A237&lt;Drivers!$I$8+Drivers!$J$8),Drivers!$K$8,1)*IF(AND($A237&gt;=Drivers!$L$8,$A237&lt;Drivers!$L$8+Drivers!$M$8),Drivers!$N$8,1)))</x:f>
        <x:v>2.6826110903936633</x:v>
      </x:c>
      <x:c r="L237" s="97" t="n">
        <x:f>IF(OR($A237&lt;=Drivers!$H$9,F236&gt;=ReadMe!$C$10),0,MAX(ReadMe!$C$15,(Drivers!$E$9+Drivers!$F$9*SIN($A237*ReadMe!$C$14+Drivers!$G$9))*INDEX(TrackData!$G$6:$G$315,MOD(INT(F236),ReadMe!$C$9)+1)*IF(AND($A237&gt;=Drivers!$I$9,$A237&lt;Drivers!$I$9+Drivers!$J$9),Drivers!$K$9,1)*IF(AND($A237&gt;=Drivers!$L$9,$A237&lt;Drivers!$L$9+Drivers!$M$9),Drivers!$N$9,1)))</x:f>
        <x:v>2.497020701314675</x:v>
      </x:c>
      <x:c r="M237" s="97" t="n">
        <x:f>IF(OR($A237&lt;=Drivers!$H$10,G236&gt;=ReadMe!$C$10),0,MAX(ReadMe!$C$15,(Drivers!$E$10+Drivers!$F$10*SIN($A237*ReadMe!$C$14+Drivers!$G$10))*INDEX(TrackData!$G$6:$G$315,MOD(INT(G236),ReadMe!$C$9)+1)*IF(AND($A237&gt;=Drivers!$I$10,$A237&lt;Drivers!$I$10+Drivers!$J$10),Drivers!$K$10,1)*IF(AND($A237&gt;=Drivers!$L$10,$A237&lt;Drivers!$L$10+Drivers!$M$10),Drivers!$N$10,1)))</x:f>
        <x:v>2.2474890856431404</x:v>
      </x:c>
      <x:c r="N237" s="97" t="n">
        <x:f>IF(OR($A237&lt;=Drivers!$H$11,H236&gt;=ReadMe!$C$10),0,MAX(ReadMe!$C$15,(Drivers!$E$11+Drivers!$F$11*SIN($A237*ReadMe!$C$14+Drivers!$G$11))*INDEX(TrackData!$G$6:$G$315,MOD(INT(H236),ReadMe!$C$9)+1)*IF(AND($A237&gt;=Drivers!$I$11,$A237&lt;Drivers!$I$11+Drivers!$J$11),Drivers!$K$11,1)*IF(AND($A237&gt;=Drivers!$L$11,$A237&lt;Drivers!$L$11+Drivers!$M$11),Drivers!$N$11,1)))</x:f>
        <x:v>0.30817049623103826</x:v>
      </x:c>
      <x:c r="O237" t="n">
        <x:f>MIN(ReadMe!$C$8,MAX(0,INT(C237/ReadMe!$C$9)))</x:f>
        <x:v>1</x:v>
      </x:c>
      <x:c r="P237" t="n">
        <x:f>MIN(ReadMe!$C$8,MAX(0,INT(D237/ReadMe!$C$9)))</x:f>
        <x:v>1</x:v>
      </x:c>
      <x:c r="Q237" t="n">
        <x:f>MIN(ReadMe!$C$8,MAX(0,INT(E237/ReadMe!$C$9)))</x:f>
        <x:v>1</x:v>
      </x:c>
      <x:c r="R237" t="n">
        <x:f>MIN(ReadMe!$C$8,MAX(0,INT(F237/ReadMe!$C$9)))</x:f>
        <x:v>1</x:v>
      </x:c>
      <x:c r="S237" t="n">
        <x:f>MIN(ReadMe!$C$8,MAX(0,INT(G237/ReadMe!$C$9)))</x:f>
        <x:v>1</x:v>
      </x:c>
      <x:c r="T237" t="n">
        <x:f>MIN(ReadMe!$C$8,MAX(0,INT(H237/ReadMe!$C$9)))</x:f>
        <x:v>1</x:v>
      </x:c>
    </x:row>
    <x:row r="238">
      <x:c r="A238" t="n">
        <x:v>232</x:v>
      </x:c>
      <x:c r="B238" s="97" t="n">
        <x:f>A238*ReadMe!$C$12</x:f>
        <x:v>58</x:v>
      </x:c>
      <x:c r="C238" s="97" t="n">
        <x:f>MIN(ReadMe!$C$10,C237+I238)</x:f>
        <x:v>508.5440892399556</x:v>
      </x:c>
      <x:c r="D238" s="97" t="n">
        <x:f>MIN(ReadMe!$C$10,D237+J238)</x:f>
        <x:v>500.7265461387445</x:v>
      </x:c>
      <x:c r="E238" s="97" t="n">
        <x:f>MIN(ReadMe!$C$10,E237+K238)</x:f>
        <x:v>506.5097535363896</x:v>
      </x:c>
      <x:c r="F238" s="97" t="n">
        <x:f>MIN(ReadMe!$C$10,F237+L238)</x:f>
        <x:v>520.0722254046163</x:v>
      </x:c>
      <x:c r="G238" s="97" t="n">
        <x:f>MIN(ReadMe!$C$10,G237+M238)</x:f>
        <x:v>468.9095926274987</x:v>
      </x:c>
      <x:c r="H238" s="97" t="n">
        <x:f>MIN(ReadMe!$C$10,H237+N238)</x:f>
        <x:v>473.7854754208272</x:v>
      </x:c>
      <x:c r="I238" s="97" t="n">
        <x:f>IF(OR($A238&lt;=Drivers!$H$6,C237&gt;=ReadMe!$C$10),0,MAX(ReadMe!$C$15,(Drivers!$E$6+Drivers!$F$6*SIN($A238*ReadMe!$C$14+Drivers!$G$6))*INDEX(TrackData!$G$6:$G$315,MOD(INT(C237),ReadMe!$C$9)+1)*IF(AND($A238&gt;=Drivers!$I$6,$A238&lt;Drivers!$I$6+Drivers!$J$6),Drivers!$K$6,1)*IF(AND($A238&gt;=Drivers!$L$6,$A238&lt;Drivers!$L$6+Drivers!$M$6),Drivers!$N$6,1)))</x:f>
        <x:v>1.815613462846435</x:v>
      </x:c>
      <x:c r="J238" s="97" t="n">
        <x:f>IF(OR($A238&lt;=Drivers!$H$7,D237&gt;=ReadMe!$C$10),0,MAX(ReadMe!$C$15,(Drivers!$E$7+Drivers!$F$7*SIN($A238*ReadMe!$C$14+Drivers!$G$7))*INDEX(TrackData!$G$6:$G$315,MOD(INT(D237),ReadMe!$C$9)+1)*IF(AND($A238&gt;=Drivers!$I$7,$A238&lt;Drivers!$I$7+Drivers!$J$7),Drivers!$K$7,1)*IF(AND($A238&gt;=Drivers!$L$7,$A238&lt;Drivers!$L$7+Drivers!$M$7),Drivers!$N$7,1)))</x:f>
        <x:v>1.9270742078641498</x:v>
      </x:c>
      <x:c r="K238" s="97" t="n">
        <x:f>IF(OR($A238&lt;=Drivers!$H$8,E237&gt;=ReadMe!$C$10),0,MAX(ReadMe!$C$15,(Drivers!$E$8+Drivers!$F$8*SIN($A238*ReadMe!$C$14+Drivers!$G$8))*INDEX(TrackData!$G$6:$G$315,MOD(INT(E237),ReadMe!$C$9)+1)*IF(AND($A238&gt;=Drivers!$I$8,$A238&lt;Drivers!$I$8+Drivers!$J$8),Drivers!$K$8,1)*IF(AND($A238&gt;=Drivers!$L$8,$A238&lt;Drivers!$L$8+Drivers!$M$8),Drivers!$N$8,1)))</x:f>
        <x:v>1.7515578239139267</x:v>
      </x:c>
      <x:c r="L238" s="97" t="n">
        <x:f>IF(OR($A238&lt;=Drivers!$H$9,F237&gt;=ReadMe!$C$10),0,MAX(ReadMe!$C$15,(Drivers!$E$9+Drivers!$F$9*SIN($A238*ReadMe!$C$14+Drivers!$G$9))*INDEX(TrackData!$G$6:$G$315,MOD(INT(F237),ReadMe!$C$9)+1)*IF(AND($A238&gt;=Drivers!$I$9,$A238&lt;Drivers!$I$9+Drivers!$J$9),Drivers!$K$9,1)*IF(AND($A238&gt;=Drivers!$L$9,$A238&lt;Drivers!$L$9+Drivers!$M$9),Drivers!$N$9,1)))</x:f>
        <x:v>2.4845089234621756</x:v>
      </x:c>
      <x:c r="M238" s="97" t="n">
        <x:f>IF(OR($A238&lt;=Drivers!$H$10,G237&gt;=ReadMe!$C$10),0,MAX(ReadMe!$C$15,(Drivers!$E$10+Drivers!$F$10*SIN($A238*ReadMe!$C$14+Drivers!$G$10))*INDEX(TrackData!$G$6:$G$315,MOD(INT(G237),ReadMe!$C$9)+1)*IF(AND($A238&gt;=Drivers!$I$10,$A238&lt;Drivers!$I$10+Drivers!$J$10),Drivers!$K$10,1)*IF(AND($A238&gt;=Drivers!$L$10,$A238&lt;Drivers!$L$10+Drivers!$M$10),Drivers!$N$10,1)))</x:f>
        <x:v>2.2594623321658664</x:v>
      </x:c>
      <x:c r="N238" s="97" t="n">
        <x:f>IF(OR($A238&lt;=Drivers!$H$11,H237&gt;=ReadMe!$C$10),0,MAX(ReadMe!$C$15,(Drivers!$E$11+Drivers!$F$11*SIN($A238*ReadMe!$C$14+Drivers!$G$11))*INDEX(TrackData!$G$6:$G$315,MOD(INT(H237),ReadMe!$C$9)+1)*IF(AND($A238&gt;=Drivers!$I$11,$A238&lt;Drivers!$I$11+Drivers!$J$11),Drivers!$K$11,1)*IF(AND($A238&gt;=Drivers!$L$11,$A238&lt;Drivers!$L$11+Drivers!$M$11),Drivers!$N$11,1)))</x:f>
        <x:v>0.31089236376751395</x:v>
      </x:c>
      <x:c r="O238" t="n">
        <x:f>MIN(ReadMe!$C$8,MAX(0,INT(C238/ReadMe!$C$9)))</x:f>
        <x:v>1</x:v>
      </x:c>
      <x:c r="P238" t="n">
        <x:f>MIN(ReadMe!$C$8,MAX(0,INT(D238/ReadMe!$C$9)))</x:f>
        <x:v>1</x:v>
      </x:c>
      <x:c r="Q238" t="n">
        <x:f>MIN(ReadMe!$C$8,MAX(0,INT(E238/ReadMe!$C$9)))</x:f>
        <x:v>1</x:v>
      </x:c>
      <x:c r="R238" t="n">
        <x:f>MIN(ReadMe!$C$8,MAX(0,INT(F238/ReadMe!$C$9)))</x:f>
        <x:v>1</x:v>
      </x:c>
      <x:c r="S238" t="n">
        <x:f>MIN(ReadMe!$C$8,MAX(0,INT(G238/ReadMe!$C$9)))</x:f>
        <x:v>1</x:v>
      </x:c>
      <x:c r="T238" t="n">
        <x:f>MIN(ReadMe!$C$8,MAX(0,INT(H238/ReadMe!$C$9)))</x:f>
        <x:v>1</x:v>
      </x:c>
    </x:row>
    <x:row r="239">
      <x:c r="A239" t="n">
        <x:v>233</x:v>
      </x:c>
      <x:c r="B239" s="97" t="n">
        <x:f>A239*ReadMe!$C$12</x:f>
        <x:v>58.25</x:v>
      </x:c>
      <x:c r="C239" s="97" t="n">
        <x:f>MIN(ReadMe!$C$10,C238+I239)</x:f>
        <x:v>510.3710557796543</x:v>
      </x:c>
      <x:c r="D239" s="97" t="n">
        <x:f>MIN(ReadMe!$C$10,D238+J239)</x:f>
        <x:v>503.6444370213619</x:v>
      </x:c>
      <x:c r="E239" s="97" t="n">
        <x:f>MIN(ReadMe!$C$10,E238+K239)</x:f>
        <x:v>508.2419647233909</x:v>
      </x:c>
      <x:c r="F239" s="97" t="n">
        <x:f>MIN(ReadMe!$C$10,F238+L239)</x:f>
        <x:v>522.5456373657504</x:v>
      </x:c>
      <x:c r="G239" s="97" t="n">
        <x:f>MIN(ReadMe!$C$10,G238+M239)</x:f>
        <x:v>471.183028571409</x:v>
      </x:c>
      <x:c r="H239" s="97" t="n">
        <x:f>MIN(ReadMe!$C$10,H238+N239)</x:f>
        <x:v>474.0991303264787</x:v>
      </x:c>
      <x:c r="I239" s="97" t="n">
        <x:f>IF(OR($A239&lt;=Drivers!$H$6,C238&gt;=ReadMe!$C$10),0,MAX(ReadMe!$C$15,(Drivers!$E$6+Drivers!$F$6*SIN($A239*ReadMe!$C$14+Drivers!$G$6))*INDEX(TrackData!$G$6:$G$315,MOD(INT(C238),ReadMe!$C$9)+1)*IF(AND($A239&gt;=Drivers!$I$6,$A239&lt;Drivers!$I$6+Drivers!$J$6),Drivers!$K$6,1)*IF(AND($A239&gt;=Drivers!$L$6,$A239&lt;Drivers!$L$6+Drivers!$M$6),Drivers!$N$6,1)))</x:f>
        <x:v>1.826966539698659</x:v>
      </x:c>
      <x:c r="J239" s="97" t="n">
        <x:f>IF(OR($A239&lt;=Drivers!$H$7,D238&gt;=ReadMe!$C$10),0,MAX(ReadMe!$C$15,(Drivers!$E$7+Drivers!$F$7*SIN($A239*ReadMe!$C$14+Drivers!$G$7))*INDEX(TrackData!$G$6:$G$315,MOD(INT(D238),ReadMe!$C$9)+1)*IF(AND($A239&gt;=Drivers!$I$7,$A239&lt;Drivers!$I$7+Drivers!$J$7),Drivers!$K$7,1)*IF(AND($A239&gt;=Drivers!$L$7,$A239&lt;Drivers!$L$7+Drivers!$M$7),Drivers!$N$7,1)))</x:f>
        <x:v>2.917890882617408</x:v>
      </x:c>
      <x:c r="K239" s="97" t="n">
        <x:f>IF(OR($A239&lt;=Drivers!$H$8,E238&gt;=ReadMe!$C$10),0,MAX(ReadMe!$C$15,(Drivers!$E$8+Drivers!$F$8*SIN($A239*ReadMe!$C$14+Drivers!$G$8))*INDEX(TrackData!$G$6:$G$315,MOD(INT(E238),ReadMe!$C$9)+1)*IF(AND($A239&gt;=Drivers!$I$8,$A239&lt;Drivers!$I$8+Drivers!$J$8),Drivers!$K$8,1)*IF(AND($A239&gt;=Drivers!$L$8,$A239&lt;Drivers!$L$8+Drivers!$M$8),Drivers!$N$8,1)))</x:f>
        <x:v>1.7322111870012717</x:v>
      </x:c>
      <x:c r="L239" s="97" t="n">
        <x:f>IF(OR($A239&lt;=Drivers!$H$9,F238&gt;=ReadMe!$C$10),0,MAX(ReadMe!$C$15,(Drivers!$E$9+Drivers!$F$9*SIN($A239*ReadMe!$C$14+Drivers!$G$9))*INDEX(TrackData!$G$6:$G$315,MOD(INT(F238),ReadMe!$C$9)+1)*IF(AND($A239&gt;=Drivers!$I$9,$A239&lt;Drivers!$I$9+Drivers!$J$9),Drivers!$K$9,1)*IF(AND($A239&gt;=Drivers!$L$9,$A239&lt;Drivers!$L$9+Drivers!$M$9),Drivers!$N$9,1)))</x:f>
        <x:v>2.4734119611340866</x:v>
      </x:c>
      <x:c r="M239" s="97" t="n">
        <x:f>IF(OR($A239&lt;=Drivers!$H$10,G238&gt;=ReadMe!$C$10),0,MAX(ReadMe!$C$15,(Drivers!$E$10+Drivers!$F$10*SIN($A239*ReadMe!$C$14+Drivers!$G$10))*INDEX(TrackData!$G$6:$G$315,MOD(INT(G238),ReadMe!$C$9)+1)*IF(AND($A239&gt;=Drivers!$I$10,$A239&lt;Drivers!$I$10+Drivers!$J$10),Drivers!$K$10,1)*IF(AND($A239&gt;=Drivers!$L$10,$A239&lt;Drivers!$L$10+Drivers!$M$10),Drivers!$N$10,1)))</x:f>
        <x:v>2.273435943910301</x:v>
      </x:c>
      <x:c r="N239" s="97" t="n">
        <x:f>IF(OR($A239&lt;=Drivers!$H$11,H238&gt;=ReadMe!$C$10),0,MAX(ReadMe!$C$15,(Drivers!$E$11+Drivers!$F$11*SIN($A239*ReadMe!$C$14+Drivers!$G$11))*INDEX(TrackData!$G$6:$G$315,MOD(INT(H238),ReadMe!$C$9)+1)*IF(AND($A239&gt;=Drivers!$I$11,$A239&lt;Drivers!$I$11+Drivers!$J$11),Drivers!$K$11,1)*IF(AND($A239&gt;=Drivers!$L$11,$A239&lt;Drivers!$L$11+Drivers!$M$11),Drivers!$N$11,1)))</x:f>
        <x:v>0.3136549056514851</x:v>
      </x:c>
      <x:c r="O239" t="n">
        <x:f>MIN(ReadMe!$C$8,MAX(0,INT(C239/ReadMe!$C$9)))</x:f>
        <x:v>1</x:v>
      </x:c>
      <x:c r="P239" t="n">
        <x:f>MIN(ReadMe!$C$8,MAX(0,INT(D239/ReadMe!$C$9)))</x:f>
        <x:v>1</x:v>
      </x:c>
      <x:c r="Q239" t="n">
        <x:f>MIN(ReadMe!$C$8,MAX(0,INT(E239/ReadMe!$C$9)))</x:f>
        <x:v>1</x:v>
      </x:c>
      <x:c r="R239" t="n">
        <x:f>MIN(ReadMe!$C$8,MAX(0,INT(F239/ReadMe!$C$9)))</x:f>
        <x:v>1</x:v>
      </x:c>
      <x:c r="S239" t="n">
        <x:f>MIN(ReadMe!$C$8,MAX(0,INT(G239/ReadMe!$C$9)))</x:f>
        <x:v>1</x:v>
      </x:c>
      <x:c r="T239" t="n">
        <x:f>MIN(ReadMe!$C$8,MAX(0,INT(H239/ReadMe!$C$9)))</x:f>
        <x:v>1</x:v>
      </x:c>
    </x:row>
    <x:row r="240">
      <x:c r="A240" t="n">
        <x:v>234</x:v>
      </x:c>
      <x:c r="B240" s="97" t="n">
        <x:f>A240*ReadMe!$C$12</x:f>
        <x:v>58.5</x:v>
      </x:c>
      <x:c r="C240" s="97" t="n">
        <x:f>MIN(ReadMe!$C$10,C239+I240)</x:f>
        <x:v>512.2088840342931</x:v>
      </x:c>
      <x:c r="D240" s="97" t="n">
        <x:f>MIN(ReadMe!$C$10,D239+J240)</x:f>
        <x:v>505.56762512353964</x:v>
      </x:c>
      <x:c r="E240" s="97" t="n">
        <x:f>MIN(ReadMe!$C$10,E239+K240)</x:f>
        <x:v>509.9545813347988</x:v>
      </x:c>
      <x:c r="F240" s="97" t="n">
        <x:f>MIN(ReadMe!$C$10,F239+L240)</x:f>
        <x:v>525.0094435831775</x:v>
      </x:c>
      <x:c r="G240" s="97" t="n">
        <x:f>MIN(ReadMe!$C$10,G239+M240)</x:f>
        <x:v>473.47234228332513</x:v>
      </x:c>
      <x:c r="H240" s="97" t="n">
        <x:f>MIN(ReadMe!$C$10,H239+N240)</x:f>
        <x:v>474.30798013357094</x:v>
      </x:c>
      <x:c r="I240" s="97" t="n">
        <x:f>IF(OR($A240&lt;=Drivers!$H$6,C239&gt;=ReadMe!$C$10),0,MAX(ReadMe!$C$15,(Drivers!$E$6+Drivers!$F$6*SIN($A240*ReadMe!$C$14+Drivers!$G$6))*INDEX(TrackData!$G$6:$G$315,MOD(INT(C239),ReadMe!$C$9)+1)*IF(AND($A240&gt;=Drivers!$I$6,$A240&lt;Drivers!$I$6+Drivers!$J$6),Drivers!$K$6,1)*IF(AND($A240&gt;=Drivers!$L$6,$A240&lt;Drivers!$L$6+Drivers!$M$6),Drivers!$N$6,1)))</x:f>
        <x:v>1.8378282546387725</x:v>
      </x:c>
      <x:c r="J240" s="97" t="n">
        <x:f>IF(OR($A240&lt;=Drivers!$H$7,D239&gt;=ReadMe!$C$10),0,MAX(ReadMe!$C$15,(Drivers!$E$7+Drivers!$F$7*SIN($A240*ReadMe!$C$14+Drivers!$G$7))*INDEX(TrackData!$G$6:$G$315,MOD(INT(D239),ReadMe!$C$9)+1)*IF(AND($A240&gt;=Drivers!$I$7,$A240&lt;Drivers!$I$7+Drivers!$J$7),Drivers!$K$7,1)*IF(AND($A240&gt;=Drivers!$L$7,$A240&lt;Drivers!$L$7+Drivers!$M$7),Drivers!$N$7,1)))</x:f>
        <x:v>1.923188102177728</x:v>
      </x:c>
      <x:c r="K240" s="97" t="n">
        <x:f>IF(OR($A240&lt;=Drivers!$H$8,E239&gt;=ReadMe!$C$10),0,MAX(ReadMe!$C$15,(Drivers!$E$8+Drivers!$F$8*SIN($A240*ReadMe!$C$14+Drivers!$G$8))*INDEX(TrackData!$G$6:$G$315,MOD(INT(E239),ReadMe!$C$9)+1)*IF(AND($A240&gt;=Drivers!$I$8,$A240&lt;Drivers!$I$8+Drivers!$J$8),Drivers!$K$8,1)*IF(AND($A240&gt;=Drivers!$L$8,$A240&lt;Drivers!$L$8+Drivers!$M$8),Drivers!$N$8,1)))</x:f>
        <x:v>1.712616611407872</x:v>
      </x:c>
      <x:c r="L240" s="97" t="n">
        <x:f>IF(OR($A240&lt;=Drivers!$H$9,F239&gt;=ReadMe!$C$10),0,MAX(ReadMe!$C$15,(Drivers!$E$9+Drivers!$F$9*SIN($A240*ReadMe!$C$14+Drivers!$G$9))*INDEX(TrackData!$G$6:$G$315,MOD(INT(F239),ReadMe!$C$9)+1)*IF(AND($A240&gt;=Drivers!$I$9,$A240&lt;Drivers!$I$9+Drivers!$J$9),Drivers!$K$9,1)*IF(AND($A240&gt;=Drivers!$L$9,$A240&lt;Drivers!$L$9+Drivers!$M$9),Drivers!$N$9,1)))</x:f>
        <x:v>2.463806217427029</x:v>
      </x:c>
      <x:c r="M240" s="97" t="n">
        <x:f>IF(OR($A240&lt;=Drivers!$H$10,G239&gt;=ReadMe!$C$10),0,MAX(ReadMe!$C$15,(Drivers!$E$10+Drivers!$F$10*SIN($A240*ReadMe!$C$14+Drivers!$G$10))*INDEX(TrackData!$G$6:$G$315,MOD(INT(G239),ReadMe!$C$9)+1)*IF(AND($A240&gt;=Drivers!$I$10,$A240&lt;Drivers!$I$10+Drivers!$J$10),Drivers!$K$10,1)*IF(AND($A240&gt;=Drivers!$L$10,$A240&lt;Drivers!$L$10+Drivers!$M$10),Drivers!$N$10,1)))</x:f>
        <x:v>2.289313711916127</x:v>
      </x:c>
      <x:c r="N240" s="97" t="n">
        <x:f>IF(OR($A240&lt;=Drivers!$H$11,H239&gt;=ReadMe!$C$10),0,MAX(ReadMe!$C$15,(Drivers!$E$11+Drivers!$F$11*SIN($A240*ReadMe!$C$14+Drivers!$G$11))*INDEX(TrackData!$G$6:$G$315,MOD(INT(H239),ReadMe!$C$9)+1)*IF(AND($A240&gt;=Drivers!$I$11,$A240&lt;Drivers!$I$11+Drivers!$J$11),Drivers!$K$11,1)*IF(AND($A240&gt;=Drivers!$L$11,$A240&lt;Drivers!$L$11+Drivers!$M$11),Drivers!$N$11,1)))</x:f>
        <x:v>0.20884980709221482</x:v>
      </x:c>
      <x:c r="O240" t="n">
        <x:f>MIN(ReadMe!$C$8,MAX(0,INT(C240/ReadMe!$C$9)))</x:f>
        <x:v>1</x:v>
      </x:c>
      <x:c r="P240" t="n">
        <x:f>MIN(ReadMe!$C$8,MAX(0,INT(D240/ReadMe!$C$9)))</x:f>
        <x:v>1</x:v>
      </x:c>
      <x:c r="Q240" t="n">
        <x:f>MIN(ReadMe!$C$8,MAX(0,INT(E240/ReadMe!$C$9)))</x:f>
        <x:v>1</x:v>
      </x:c>
      <x:c r="R240" t="n">
        <x:f>MIN(ReadMe!$C$8,MAX(0,INT(F240/ReadMe!$C$9)))</x:f>
        <x:v>1</x:v>
      </x:c>
      <x:c r="S240" t="n">
        <x:f>MIN(ReadMe!$C$8,MAX(0,INT(G240/ReadMe!$C$9)))</x:f>
        <x:v>1</x:v>
      </x:c>
      <x:c r="T240" t="n">
        <x:f>MIN(ReadMe!$C$8,MAX(0,INT(H240/ReadMe!$C$9)))</x:f>
        <x:v>1</x:v>
      </x:c>
    </x:row>
    <x:row r="241">
      <x:c r="A241" t="n">
        <x:v>235</x:v>
      </x:c>
      <x:c r="B241" s="97" t="n">
        <x:f>A241*ReadMe!$C$12</x:f>
        <x:v>58.75</x:v>
      </x:c>
      <x:c r="C241" s="97" t="n">
        <x:f>MIN(ReadMe!$C$10,C240+I241)</x:f>
        <x:v>514.0570078585523</x:v>
      </x:c>
      <x:c r="D241" s="97" t="n">
        <x:f>MIN(ReadMe!$C$10,D240+J241)</x:f>
        <x:v>507.48685772835137</x:v>
      </x:c>
      <x:c r="E241" s="97" t="n">
        <x:f>MIN(ReadMe!$C$10,E240+K241)</x:f>
        <x:v>511.64749034148775</x:v>
      </x:c>
      <x:c r="F241" s="97" t="n">
        <x:f>MIN(ReadMe!$C$10,F240+L241)</x:f>
        <x:v>527.4652014115062</x:v>
      </x:c>
      <x:c r="G241" s="97" t="n">
        <x:f>MIN(ReadMe!$C$10,G240+M241)</x:f>
        <x:v>475.7793286003446</x:v>
      </x:c>
      <x:c r="H241" s="97" t="n">
        <x:f>MIN(ReadMe!$C$10,H240+N241)</x:f>
        <x:v>476.0637219371008</x:v>
      </x:c>
      <x:c r="I241" s="97" t="n">
        <x:f>IF(OR($A241&lt;=Drivers!$H$6,C240&gt;=ReadMe!$C$10),0,MAX(ReadMe!$C$15,(Drivers!$E$6+Drivers!$F$6*SIN($A241*ReadMe!$C$14+Drivers!$G$6))*INDEX(TrackData!$G$6:$G$315,MOD(INT(C240),ReadMe!$C$9)+1)*IF(AND($A241&gt;=Drivers!$I$6,$A241&lt;Drivers!$I$6+Drivers!$J$6),Drivers!$K$6,1)*IF(AND($A241&gt;=Drivers!$L$6,$A241&lt;Drivers!$L$6+Drivers!$M$6),Drivers!$N$6,1)))</x:f>
        <x:v>1.848123824259254</x:v>
      </x:c>
      <x:c r="J241" s="97" t="n">
        <x:f>IF(OR($A241&lt;=Drivers!$H$7,D240&gt;=ReadMe!$C$10),0,MAX(ReadMe!$C$15,(Drivers!$E$7+Drivers!$F$7*SIN($A241*ReadMe!$C$14+Drivers!$G$7))*INDEX(TrackData!$G$6:$G$315,MOD(INT(D240),ReadMe!$C$9)+1)*IF(AND($A241&gt;=Drivers!$I$7,$A241&lt;Drivers!$I$7+Drivers!$J$7),Drivers!$K$7,1)*IF(AND($A241&gt;=Drivers!$L$7,$A241&lt;Drivers!$L$7+Drivers!$M$7),Drivers!$N$7,1)))</x:f>
        <x:v>1.919232604811714</x:v>
      </x:c>
      <x:c r="K241" s="97" t="n">
        <x:f>IF(OR($A241&lt;=Drivers!$H$8,E240&gt;=ReadMe!$C$10),0,MAX(ReadMe!$C$15,(Drivers!$E$8+Drivers!$F$8*SIN($A241*ReadMe!$C$14+Drivers!$G$8))*INDEX(TrackData!$G$6:$G$315,MOD(INT(E240),ReadMe!$C$9)+1)*IF(AND($A241&gt;=Drivers!$I$8,$A241&lt;Drivers!$I$8+Drivers!$J$8),Drivers!$K$8,1)*IF(AND($A241&gt;=Drivers!$L$8,$A241&lt;Drivers!$L$8+Drivers!$M$8),Drivers!$N$8,1)))</x:f>
        <x:v>1.6929090066889765</x:v>
      </x:c>
      <x:c r="L241" s="97" t="n">
        <x:f>IF(OR($A241&lt;=Drivers!$H$9,F240&gt;=ReadMe!$C$10),0,MAX(ReadMe!$C$15,(Drivers!$E$9+Drivers!$F$9*SIN($A241*ReadMe!$C$14+Drivers!$G$9))*INDEX(TrackData!$G$6:$G$315,MOD(INT(F240),ReadMe!$C$9)+1)*IF(AND($A241&gt;=Drivers!$I$9,$A241&lt;Drivers!$I$9+Drivers!$J$9),Drivers!$K$9,1)*IF(AND($A241&gt;=Drivers!$L$9,$A241&lt;Drivers!$L$9+Drivers!$M$9),Drivers!$N$9,1)))</x:f>
        <x:v>2.455757828328752</x:v>
      </x:c>
      <x:c r="M241" s="97" t="n">
        <x:f>IF(OR($A241&lt;=Drivers!$H$10,G240&gt;=ReadMe!$C$10),0,MAX(ReadMe!$C$15,(Drivers!$E$10+Drivers!$F$10*SIN($A241*ReadMe!$C$14+Drivers!$G$10))*INDEX(TrackData!$G$6:$G$315,MOD(INT(G240),ReadMe!$C$9)+1)*IF(AND($A241&gt;=Drivers!$I$10,$A241&lt;Drivers!$I$10+Drivers!$J$10),Drivers!$K$10,1)*IF(AND($A241&gt;=Drivers!$L$10,$A241&lt;Drivers!$L$10+Drivers!$M$10),Drivers!$N$10,1)))</x:f>
        <x:v>2.3069863170194864</x:v>
      </x:c>
      <x:c r="N241" s="97" t="n">
        <x:f>IF(OR($A241&lt;=Drivers!$H$11,H240&gt;=ReadMe!$C$10),0,MAX(ReadMe!$C$15,(Drivers!$E$11+Drivers!$F$11*SIN($A241*ReadMe!$C$14+Drivers!$G$11))*INDEX(TrackData!$G$6:$G$315,MOD(INT(H240),ReadMe!$C$9)+1)*IF(AND($A241&gt;=Drivers!$I$11,$A241&lt;Drivers!$I$11+Drivers!$J$11),Drivers!$K$11,1)*IF(AND($A241&gt;=Drivers!$L$11,$A241&lt;Drivers!$L$11+Drivers!$M$11),Drivers!$N$11,1)))</x:f>
        <x:v>1.7557418035298995</x:v>
      </x:c>
      <x:c r="O241" t="n">
        <x:f>MIN(ReadMe!$C$8,MAX(0,INT(C241/ReadMe!$C$9)))</x:f>
        <x:v>1</x:v>
      </x:c>
      <x:c r="P241" t="n">
        <x:f>MIN(ReadMe!$C$8,MAX(0,INT(D241/ReadMe!$C$9)))</x:f>
        <x:v>1</x:v>
      </x:c>
      <x:c r="Q241" t="n">
        <x:f>MIN(ReadMe!$C$8,MAX(0,INT(E241/ReadMe!$C$9)))</x:f>
        <x:v>1</x:v>
      </x:c>
      <x:c r="R241" t="n">
        <x:f>MIN(ReadMe!$C$8,MAX(0,INT(F241/ReadMe!$C$9)))</x:f>
        <x:v>1</x:v>
      </x:c>
      <x:c r="S241" t="n">
        <x:f>MIN(ReadMe!$C$8,MAX(0,INT(G241/ReadMe!$C$9)))</x:f>
        <x:v>1</x:v>
      </x:c>
      <x:c r="T241" t="n">
        <x:f>MIN(ReadMe!$C$8,MAX(0,INT(H241/ReadMe!$C$9)))</x:f>
        <x:v>1</x:v>
      </x:c>
    </x:row>
    <x:row r="242">
      <x:c r="A242" t="n">
        <x:v>236</x:v>
      </x:c>
      <x:c r="B242" s="97" t="n">
        <x:f>A242*ReadMe!$C$12</x:f>
        <x:v>59</x:v>
      </x:c>
      <x:c r="C242" s="97" t="n">
        <x:f>MIN(ReadMe!$C$10,C241+I242)</x:f>
        <x:v>516.8718296208086</x:v>
      </x:c>
      <x:c r="D242" s="97" t="n">
        <x:f>MIN(ReadMe!$C$10,D241+J242)</x:f>
        <x:v>509.40082645256234</x:v>
      </x:c>
      <x:c r="E242" s="97" t="n">
        <x:f>MIN(ReadMe!$C$10,E241+K242)</x:f>
        <x:v>511.8148127475488</x:v>
      </x:c>
      <x:c r="F242" s="97" t="n">
        <x:f>MIN(ReadMe!$C$10,F241+L242)</x:f>
        <x:v>529.914523618875</x:v>
      </x:c>
      <x:c r="G242" s="97" t="n">
        <x:f>MIN(ReadMe!$C$10,G241+M242)</x:f>
        <x:v>477.31470777480814</x:v>
      </x:c>
      <x:c r="H242" s="97" t="n">
        <x:f>MIN(ReadMe!$C$10,H241+N242)</x:f>
        <x:v>477.83469862612714</x:v>
      </x:c>
      <x:c r="I242" s="97" t="n">
        <x:f>IF(OR($A242&lt;=Drivers!$H$6,C241&gt;=ReadMe!$C$10),0,MAX(ReadMe!$C$15,(Drivers!$E$6+Drivers!$F$6*SIN($A242*ReadMe!$C$14+Drivers!$G$6))*INDEX(TrackData!$G$6:$G$315,MOD(INT(C241),ReadMe!$C$9)+1)*IF(AND($A242&gt;=Drivers!$I$6,$A242&lt;Drivers!$I$6+Drivers!$J$6),Drivers!$K$6,1)*IF(AND($A242&gt;=Drivers!$L$6,$A242&lt;Drivers!$L$6+Drivers!$M$6),Drivers!$N$6,1)))</x:f>
        <x:v>2.8148217622563267</x:v>
      </x:c>
      <x:c r="J242" s="97" t="n">
        <x:f>IF(OR($A242&lt;=Drivers!$H$7,D241&gt;=ReadMe!$C$10),0,MAX(ReadMe!$C$15,(Drivers!$E$7+Drivers!$F$7*SIN($A242*ReadMe!$C$14+Drivers!$G$7))*INDEX(TrackData!$G$6:$G$315,MOD(INT(D241),ReadMe!$C$9)+1)*IF(AND($A242&gt;=Drivers!$I$7,$A242&lt;Drivers!$I$7+Drivers!$J$7),Drivers!$K$7,1)*IF(AND($A242&gt;=Drivers!$L$7,$A242&lt;Drivers!$L$7+Drivers!$M$7),Drivers!$N$7,1)))</x:f>
        <x:v>1.9139687242109555</x:v>
      </x:c>
      <x:c r="K242" s="97" t="n">
        <x:f>IF(OR($A242&lt;=Drivers!$H$8,E241&gt;=ReadMe!$C$10),0,MAX(ReadMe!$C$15,(Drivers!$E$8+Drivers!$F$8*SIN($A242*ReadMe!$C$14+Drivers!$G$8))*INDEX(TrackData!$G$6:$G$315,MOD(INT(E241),ReadMe!$C$9)+1)*IF(AND($A242&gt;=Drivers!$I$8,$A242&lt;Drivers!$I$8+Drivers!$J$8),Drivers!$K$8,1)*IF(AND($A242&gt;=Drivers!$L$8,$A242&lt;Drivers!$L$8+Drivers!$M$8),Drivers!$N$8,1)))</x:f>
        <x:v>0.16732240606105717</x:v>
      </x:c>
      <x:c r="L242" s="97" t="n">
        <x:f>IF(OR($A242&lt;=Drivers!$H$9,F241&gt;=ReadMe!$C$10),0,MAX(ReadMe!$C$15,(Drivers!$E$9+Drivers!$F$9*SIN($A242*ReadMe!$C$14+Drivers!$G$9))*INDEX(TrackData!$G$6:$G$315,MOD(INT(F241),ReadMe!$C$9)+1)*IF(AND($A242&gt;=Drivers!$I$9,$A242&lt;Drivers!$I$9+Drivers!$J$9),Drivers!$K$9,1)*IF(AND($A242&gt;=Drivers!$L$9,$A242&lt;Drivers!$L$9+Drivers!$M$9),Drivers!$N$9,1)))</x:f>
        <x:v>2.449322207368809</x:v>
      </x:c>
      <x:c r="M242" s="97" t="n">
        <x:f>IF(OR($A242&lt;=Drivers!$H$10,G241&gt;=ReadMe!$C$10),0,MAX(ReadMe!$C$15,(Drivers!$E$10+Drivers!$F$10*SIN($A242*ReadMe!$C$14+Drivers!$G$10))*INDEX(TrackData!$G$6:$G$315,MOD(INT(G241),ReadMe!$C$9)+1)*IF(AND($A242&gt;=Drivers!$I$10,$A242&lt;Drivers!$I$10+Drivers!$J$10),Drivers!$K$10,1)*IF(AND($A242&gt;=Drivers!$L$10,$A242&lt;Drivers!$L$10+Drivers!$M$10),Drivers!$N$10,1)))</x:f>
        <x:v>1.535379174463499</x:v>
      </x:c>
      <x:c r="N242" s="97" t="n">
        <x:f>IF(OR($A242&lt;=Drivers!$H$11,H241&gt;=ReadMe!$C$10),0,MAX(ReadMe!$C$15,(Drivers!$E$11+Drivers!$F$11*SIN($A242*ReadMe!$C$14+Drivers!$G$11))*INDEX(TrackData!$G$6:$G$315,MOD(INT(H241),ReadMe!$C$9)+1)*IF(AND($A242&gt;=Drivers!$I$11,$A242&lt;Drivers!$I$11+Drivers!$J$11),Drivers!$K$11,1)*IF(AND($A242&gt;=Drivers!$L$11,$A242&lt;Drivers!$L$11+Drivers!$M$11),Drivers!$N$11,1)))</x:f>
        <x:v>1.7709766890263416</x:v>
      </x:c>
      <x:c r="O242" t="n">
        <x:f>MIN(ReadMe!$C$8,MAX(0,INT(C242/ReadMe!$C$9)))</x:f>
        <x:v>1</x:v>
      </x:c>
      <x:c r="P242" t="n">
        <x:f>MIN(ReadMe!$C$8,MAX(0,INT(D242/ReadMe!$C$9)))</x:f>
        <x:v>1</x:v>
      </x:c>
      <x:c r="Q242" t="n">
        <x:f>MIN(ReadMe!$C$8,MAX(0,INT(E242/ReadMe!$C$9)))</x:f>
        <x:v>1</x:v>
      </x:c>
      <x:c r="R242" t="n">
        <x:f>MIN(ReadMe!$C$8,MAX(0,INT(F242/ReadMe!$C$9)))</x:f>
        <x:v>1</x:v>
      </x:c>
      <x:c r="S242" t="n">
        <x:f>MIN(ReadMe!$C$8,MAX(0,INT(G242/ReadMe!$C$9)))</x:f>
        <x:v>1</x:v>
      </x:c>
      <x:c r="T242" t="n">
        <x:f>MIN(ReadMe!$C$8,MAX(0,INT(H242/ReadMe!$C$9)))</x:f>
        <x:v>1</x:v>
      </x:c>
    </x:row>
    <x:row r="243">
      <x:c r="A243" t="n">
        <x:v>237</x:v>
      </x:c>
      <x:c r="B243" s="97" t="n">
        <x:f>A243*ReadMe!$C$12</x:f>
        <x:v>59.25</x:v>
      </x:c>
      <x:c r="C243" s="97" t="n">
        <x:f>MIN(ReadMe!$C$10,C242+I243)</x:f>
        <x:v>519.7002195778449</x:v>
      </x:c>
      <x:c r="D243" s="97" t="n">
        <x:f>MIN(ReadMe!$C$10,D242+J243)</x:f>
        <x:v>511.3082591549981</x:v>
      </x:c>
      <x:c r="E243" s="97" t="n">
        <x:f>MIN(ReadMe!$C$10,E242+K243)</x:f>
        <x:v>511.9801824780421</x:v>
      </x:c>
      <x:c r="F243" s="97" t="n">
        <x:f>MIN(ReadMe!$C$10,F242+L243)</x:f>
        <x:v>532.3590672829689</x:v>
      </x:c>
      <x:c r="G243" s="97" t="n">
        <x:f>MIN(ReadMe!$C$10,G242+M243)</x:f>
        <x:v>478.86387153068375</x:v>
      </x:c>
      <x:c r="H243" s="97" t="n">
        <x:f>MIN(ReadMe!$C$10,H242+N243)</x:f>
        <x:v>479.6207134488301</x:v>
      </x:c>
      <x:c r="I243" s="97" t="n">
        <x:f>IF(OR($A243&lt;=Drivers!$H$6,C242&gt;=ReadMe!$C$10),0,MAX(ReadMe!$C$15,(Drivers!$E$6+Drivers!$F$6*SIN($A243*ReadMe!$C$14+Drivers!$G$6))*INDEX(TrackData!$G$6:$G$315,MOD(INT(C242),ReadMe!$C$9)+1)*IF(AND($A243&gt;=Drivers!$I$6,$A243&lt;Drivers!$I$6+Drivers!$J$6),Drivers!$K$6,1)*IF(AND($A243&gt;=Drivers!$L$6,$A243&lt;Drivers!$L$6+Drivers!$M$6),Drivers!$N$6,1)))</x:f>
        <x:v>2.8283899570362694</x:v>
      </x:c>
      <x:c r="J243" s="97" t="n">
        <x:f>IF(OR($A243&lt;=Drivers!$H$7,D242&gt;=ReadMe!$C$10),0,MAX(ReadMe!$C$15,(Drivers!$E$7+Drivers!$F$7*SIN($A243*ReadMe!$C$14+Drivers!$G$7))*INDEX(TrackData!$G$6:$G$315,MOD(INT(D242),ReadMe!$C$9)+1)*IF(AND($A243&gt;=Drivers!$I$7,$A243&lt;Drivers!$I$7+Drivers!$J$7),Drivers!$K$7,1)*IF(AND($A243&gt;=Drivers!$L$7,$A243&lt;Drivers!$L$7+Drivers!$M$7),Drivers!$N$7,1)))</x:f>
        <x:v>1.9074327024357793</x:v>
      </x:c>
      <x:c r="K243" s="97" t="n">
        <x:f>IF(OR($A243&lt;=Drivers!$H$8,E242&gt;=ReadMe!$C$10),0,MAX(ReadMe!$C$15,(Drivers!$E$8+Drivers!$F$8*SIN($A243*ReadMe!$C$14+Drivers!$G$8))*INDEX(TrackData!$G$6:$G$315,MOD(INT(E242),ReadMe!$C$9)+1)*IF(AND($A243&gt;=Drivers!$I$8,$A243&lt;Drivers!$I$8+Drivers!$J$8),Drivers!$K$8,1)*IF(AND($A243&gt;=Drivers!$L$8,$A243&lt;Drivers!$L$8+Drivers!$M$8),Drivers!$N$8,1)))</x:f>
        <x:v>0.16536973049328585</x:v>
      </x:c>
      <x:c r="L243" s="97" t="n">
        <x:f>IF(OR($A243&lt;=Drivers!$H$9,F242&gt;=ReadMe!$C$10),0,MAX(ReadMe!$C$15,(Drivers!$E$9+Drivers!$F$9*SIN($A243*ReadMe!$C$14+Drivers!$G$9))*INDEX(TrackData!$G$6:$G$315,MOD(INT(F242),ReadMe!$C$9)+1)*IF(AND($A243&gt;=Drivers!$I$9,$A243&lt;Drivers!$I$9+Drivers!$J$9),Drivers!$K$9,1)*IF(AND($A243&gt;=Drivers!$L$9,$A243&lt;Drivers!$L$9+Drivers!$M$9),Drivers!$N$9,1)))</x:f>
        <x:v>2.4445436640938554</x:v>
      </x:c>
      <x:c r="M243" s="97" t="n">
        <x:f>IF(OR($A243&lt;=Drivers!$H$10,G242&gt;=ReadMe!$C$10),0,MAX(ReadMe!$C$15,(Drivers!$E$10+Drivers!$F$10*SIN($A243*ReadMe!$C$14+Drivers!$G$10))*INDEX(TrackData!$G$6:$G$315,MOD(INT(G242),ReadMe!$C$9)+1)*IF(AND($A243&gt;=Drivers!$I$10,$A243&lt;Drivers!$I$10+Drivers!$J$10),Drivers!$K$10,1)*IF(AND($A243&gt;=Drivers!$L$10,$A243&lt;Drivers!$L$10+Drivers!$M$10),Drivers!$N$10,1)))</x:f>
        <x:v>1.5491637558755955</x:v>
      </x:c>
      <x:c r="N243" s="97" t="n">
        <x:f>IF(OR($A243&lt;=Drivers!$H$11,H242&gt;=ReadMe!$C$10),0,MAX(ReadMe!$C$15,(Drivers!$E$11+Drivers!$F$11*SIN($A243*ReadMe!$C$14+Drivers!$G$11))*INDEX(TrackData!$G$6:$G$315,MOD(INT(H242),ReadMe!$C$9)+1)*IF(AND($A243&gt;=Drivers!$I$11,$A243&lt;Drivers!$I$11+Drivers!$J$11),Drivers!$K$11,1)*IF(AND($A243&gt;=Drivers!$L$11,$A243&lt;Drivers!$L$11+Drivers!$M$11),Drivers!$N$11,1)))</x:f>
        <x:v>1.7860148227029389</x:v>
      </x:c>
      <x:c r="O243" t="n">
        <x:f>MIN(ReadMe!$C$8,MAX(0,INT(C243/ReadMe!$C$9)))</x:f>
        <x:v>1</x:v>
      </x:c>
      <x:c r="P243" t="n">
        <x:f>MIN(ReadMe!$C$8,MAX(0,INT(D243/ReadMe!$C$9)))</x:f>
        <x:v>1</x:v>
      </x:c>
      <x:c r="Q243" t="n">
        <x:f>MIN(ReadMe!$C$8,MAX(0,INT(E243/ReadMe!$C$9)))</x:f>
        <x:v>1</x:v>
      </x:c>
      <x:c r="R243" t="n">
        <x:f>MIN(ReadMe!$C$8,MAX(0,INT(F243/ReadMe!$C$9)))</x:f>
        <x:v>1</x:v>
      </x:c>
      <x:c r="S243" t="n">
        <x:f>MIN(ReadMe!$C$8,MAX(0,INT(G243/ReadMe!$C$9)))</x:f>
        <x:v>1</x:v>
      </x:c>
      <x:c r="T243" t="n">
        <x:f>MIN(ReadMe!$C$8,MAX(0,INT(H243/ReadMe!$C$9)))</x:f>
        <x:v>1</x:v>
      </x:c>
    </x:row>
    <x:row r="244">
      <x:c r="A244" t="n">
        <x:v>238</x:v>
      </x:c>
      <x:c r="B244" s="97" t="n">
        <x:f>A244*ReadMe!$C$12</x:f>
        <x:v>59.5</x:v>
      </x:c>
      <x:c r="C244" s="97" t="n">
        <x:f>MIN(ReadMe!$C$10,C243+I244)</x:f>
        <x:v>522.541018357053</x:v>
      </x:c>
      <x:c r="D244" s="97" t="n">
        <x:f>MIN(ReadMe!$C$10,D243+J244)</x:f>
        <x:v>513.2079286952952</x:v>
      </x:c>
      <x:c r="E244" s="97" t="n">
        <x:f>MIN(ReadMe!$C$10,E243+K244)</x:f>
        <x:v>512.1436287962689</x:v>
      </x:c>
      <x:c r="F244" s="97" t="n">
        <x:f>MIN(ReadMe!$C$10,F243+L244)</x:f>
        <x:v>534.8005223819633</x:v>
      </x:c>
      <x:c r="G244" s="97" t="n">
        <x:f>MIN(ReadMe!$C$10,G243+M244)</x:f>
        <x:v>480.4277413366751</x:v>
      </x:c>
      <x:c r="H244" s="97" t="n">
        <x:f>MIN(ReadMe!$C$10,H243+N244)</x:f>
        <x:v>481.4214661151469</x:v>
      </x:c>
      <x:c r="I244" s="97" t="n">
        <x:f>IF(OR($A244&lt;=Drivers!$H$6,C243&gt;=ReadMe!$C$10),0,MAX(ReadMe!$C$15,(Drivers!$E$6+Drivers!$F$6*SIN($A244*ReadMe!$C$14+Drivers!$G$6))*INDEX(TrackData!$G$6:$G$315,MOD(INT(C243),ReadMe!$C$9)+1)*IF(AND($A244&gt;=Drivers!$I$6,$A244&lt;Drivers!$I$6+Drivers!$J$6),Drivers!$K$6,1)*IF(AND($A244&gt;=Drivers!$L$6,$A244&lt;Drivers!$L$6+Drivers!$M$6),Drivers!$N$6,1)))</x:f>
        <x:v>2.8407987792080016</x:v>
      </x:c>
      <x:c r="J244" s="97" t="n">
        <x:f>IF(OR($A244&lt;=Drivers!$H$7,D243&gt;=ReadMe!$C$10),0,MAX(ReadMe!$C$15,(Drivers!$E$7+Drivers!$F$7*SIN($A244*ReadMe!$C$14+Drivers!$G$7))*INDEX(TrackData!$G$6:$G$315,MOD(INT(D243),ReadMe!$C$9)+1)*IF(AND($A244&gt;=Drivers!$I$7,$A244&lt;Drivers!$I$7+Drivers!$J$7),Drivers!$K$7,1)*IF(AND($A244&gt;=Drivers!$L$7,$A244&lt;Drivers!$L$7+Drivers!$M$7),Drivers!$N$7,1)))</x:f>
        <x:v>1.899669540297078</x:v>
      </x:c>
      <x:c r="K244" s="97" t="n">
        <x:f>IF(OR($A244&lt;=Drivers!$H$8,E243&gt;=ReadMe!$C$10),0,MAX(ReadMe!$C$15,(Drivers!$E$8+Drivers!$F$8*SIN($A244*ReadMe!$C$14+Drivers!$G$8))*INDEX(TrackData!$G$6:$G$315,MOD(INT(E243),ReadMe!$C$9)+1)*IF(AND($A244&gt;=Drivers!$I$8,$A244&lt;Drivers!$I$8+Drivers!$J$8),Drivers!$K$8,1)*IF(AND($A244&gt;=Drivers!$L$8,$A244&lt;Drivers!$L$8+Drivers!$M$8),Drivers!$N$8,1)))</x:f>
        <x:v>0.16344631822678446</x:v>
      </x:c>
      <x:c r="L244" s="97" t="n">
        <x:f>IF(OR($A244&lt;=Drivers!$H$9,F243&gt;=ReadMe!$C$10),0,MAX(ReadMe!$C$15,(Drivers!$E$9+Drivers!$F$9*SIN($A244*ReadMe!$C$14+Drivers!$G$9))*INDEX(TrackData!$G$6:$G$315,MOD(INT(F243),ReadMe!$C$9)+1)*IF(AND($A244&gt;=Drivers!$I$9,$A244&lt;Drivers!$I$9+Drivers!$J$9),Drivers!$K$9,1)*IF(AND($A244&gt;=Drivers!$L$9,$A244&lt;Drivers!$L$9+Drivers!$M$9),Drivers!$N$9,1)))</x:f>
        <x:v>2.4414550989943824</x:v>
      </x:c>
      <x:c r="M244" s="97" t="n">
        <x:f>IF(OR($A244&lt;=Drivers!$H$10,G243&gt;=ReadMe!$C$10),0,MAX(ReadMe!$C$15,(Drivers!$E$10+Drivers!$F$10*SIN($A244*ReadMe!$C$14+Drivers!$G$10))*INDEX(TrackData!$G$6:$G$315,MOD(INT(G243),ReadMe!$C$9)+1)*IF(AND($A244&gt;=Drivers!$I$10,$A244&lt;Drivers!$I$10+Drivers!$J$10),Drivers!$K$10,1)*IF(AND($A244&gt;=Drivers!$L$10,$A244&lt;Drivers!$L$10+Drivers!$M$10),Drivers!$N$10,1)))</x:f>
        <x:v>1.5638698059913767</x:v>
      </x:c>
      <x:c r="N244" s="97" t="n">
        <x:f>IF(OR($A244&lt;=Drivers!$H$11,H243&gt;=ReadMe!$C$10),0,MAX(ReadMe!$C$15,(Drivers!$E$11+Drivers!$F$11*SIN($A244*ReadMe!$C$14+Drivers!$G$11))*INDEX(TrackData!$G$6:$G$315,MOD(INT(H243),ReadMe!$C$9)+1)*IF(AND($A244&gt;=Drivers!$I$11,$A244&lt;Drivers!$I$11+Drivers!$J$11),Drivers!$K$11,1)*IF(AND($A244&gt;=Drivers!$L$11,$A244&lt;Drivers!$L$11+Drivers!$M$11),Drivers!$N$11,1)))</x:f>
        <x:v>1.800752666316853</x:v>
      </x:c>
      <x:c r="O244" t="n">
        <x:f>MIN(ReadMe!$C$8,MAX(0,INT(C244/ReadMe!$C$9)))</x:f>
        <x:v>1</x:v>
      </x:c>
      <x:c r="P244" t="n">
        <x:f>MIN(ReadMe!$C$8,MAX(0,INT(D244/ReadMe!$C$9)))</x:f>
        <x:v>1</x:v>
      </x:c>
      <x:c r="Q244" t="n">
        <x:f>MIN(ReadMe!$C$8,MAX(0,INT(E244/ReadMe!$C$9)))</x:f>
        <x:v>1</x:v>
      </x:c>
      <x:c r="R244" t="n">
        <x:f>MIN(ReadMe!$C$8,MAX(0,INT(F244/ReadMe!$C$9)))</x:f>
        <x:v>1</x:v>
      </x:c>
      <x:c r="S244" t="n">
        <x:f>MIN(ReadMe!$C$8,MAX(0,INT(G244/ReadMe!$C$9)))</x:f>
        <x:v>1</x:v>
      </x:c>
      <x:c r="T244" t="n">
        <x:f>MIN(ReadMe!$C$8,MAX(0,INT(H244/ReadMe!$C$9)))</x:f>
        <x:v>1</x:v>
      </x:c>
    </x:row>
    <x:row r="245">
      <x:c r="A245" t="n">
        <x:v>239</x:v>
      </x:c>
      <x:c r="B245" s="97" t="n">
        <x:f>A245*ReadMe!$C$12</x:f>
        <x:v>59.75</x:v>
      </x:c>
      <x:c r="C245" s="97" t="n">
        <x:f>MIN(ReadMe!$C$10,C244+I245)</x:f>
        <x:v>525.3929811505125</x:v>
      </x:c>
      <x:c r="D245" s="97" t="n">
        <x:f>MIN(ReadMe!$C$10,D244+J245)</x:f>
        <x:v>515.0986613828188</x:v>
      </x:c>
      <x:c r="E245" s="97" t="n">
        <x:f>MIN(ReadMe!$C$10,E244+K245)</x:f>
        <x:v>512.3051942083125</x:v>
      </x:c>
      <x:c r="F245" s="97" t="n">
        <x:f>MIN(ReadMe!$C$10,F244+L245)</x:f>
        <x:v>537.2406001589467</x:v>
      </x:c>
      <x:c r="G245" s="97" t="n">
        <x:f>MIN(ReadMe!$C$10,G244+M245)</x:f>
        <x:v>482.00713740965375</x:v>
      </x:c>
      <x:c r="H245" s="97" t="n">
        <x:f>MIN(ReadMe!$C$10,H244+N245)</x:f>
        <x:v>483.2365548642831</x:v>
      </x:c>
      <x:c r="I245" s="97" t="n">
        <x:f>IF(OR($A245&lt;=Drivers!$H$6,C244&gt;=ReadMe!$C$10),0,MAX(ReadMe!$C$15,(Drivers!$E$6+Drivers!$F$6*SIN($A245*ReadMe!$C$14+Drivers!$G$6))*INDEX(TrackData!$G$6:$G$315,MOD(INT(C244),ReadMe!$C$9)+1)*IF(AND($A245&gt;=Drivers!$I$6,$A245&lt;Drivers!$I$6+Drivers!$J$6),Drivers!$K$6,1)*IF(AND($A245&gt;=Drivers!$L$6,$A245&lt;Drivers!$L$6+Drivers!$M$6),Drivers!$N$6,1)))</x:f>
        <x:v>2.851962793459469</x:v>
      </x:c>
      <x:c r="J245" s="97" t="n">
        <x:f>IF(OR($A245&lt;=Drivers!$H$7,D244&gt;=ReadMe!$C$10),0,MAX(ReadMe!$C$15,(Drivers!$E$7+Drivers!$F$7*SIN($A245*ReadMe!$C$14+Drivers!$G$7))*INDEX(TrackData!$G$6:$G$315,MOD(INT(D244),ReadMe!$C$9)+1)*IF(AND($A245&gt;=Drivers!$I$7,$A245&lt;Drivers!$I$7+Drivers!$J$7),Drivers!$K$7,1)*IF(AND($A245&gt;=Drivers!$L$7,$A245&lt;Drivers!$L$7+Drivers!$M$7),Drivers!$N$7,1)))</x:f>
        <x:v>1.8907326875236548</x:v>
      </x:c>
      <x:c r="K245" s="97" t="n">
        <x:f>IF(OR($A245&lt;=Drivers!$H$8,E244&gt;=ReadMe!$C$10),0,MAX(ReadMe!$C$15,(Drivers!$E$8+Drivers!$F$8*SIN($A245*ReadMe!$C$14+Drivers!$G$8))*INDEX(TrackData!$G$6:$G$315,MOD(INT(E244),ReadMe!$C$9)+1)*IF(AND($A245&gt;=Drivers!$I$8,$A245&lt;Drivers!$I$8+Drivers!$J$8),Drivers!$K$8,1)*IF(AND($A245&gt;=Drivers!$L$8,$A245&lt;Drivers!$L$8+Drivers!$M$8),Drivers!$N$8,1)))</x:f>
        <x:v>0.16156541204357727</x:v>
      </x:c>
      <x:c r="L245" s="97" t="n">
        <x:f>IF(OR($A245&lt;=Drivers!$H$9,F244&gt;=ReadMe!$C$10),0,MAX(ReadMe!$C$15,(Drivers!$E$9+Drivers!$F$9*SIN($A245*ReadMe!$C$14+Drivers!$G$9))*INDEX(TrackData!$G$6:$G$315,MOD(INT(F244),ReadMe!$C$9)+1)*IF(AND($A245&gt;=Drivers!$I$9,$A245&lt;Drivers!$I$9+Drivers!$J$9),Drivers!$K$9,1)*IF(AND($A245&gt;=Drivers!$L$9,$A245&lt;Drivers!$L$9+Drivers!$M$9),Drivers!$N$9,1)))</x:f>
        <x:v>2.440077776983322</x:v>
      </x:c>
      <x:c r="M245" s="97" t="n">
        <x:f>IF(OR($A245&lt;=Drivers!$H$10,G244&gt;=ReadMe!$C$10),0,MAX(ReadMe!$C$15,(Drivers!$E$10+Drivers!$F$10*SIN($A245*ReadMe!$C$14+Drivers!$G$10))*INDEX(TrackData!$G$6:$G$315,MOD(INT(G244),ReadMe!$C$9)+1)*IF(AND($A245&gt;=Drivers!$I$10,$A245&lt;Drivers!$I$10+Drivers!$J$10),Drivers!$K$10,1)*IF(AND($A245&gt;=Drivers!$L$10,$A245&lt;Drivers!$L$10+Drivers!$M$10),Drivers!$N$10,1)))</x:f>
        <x:v>1.5793960729786107</x:v>
      </x:c>
      <x:c r="N245" s="97" t="n">
        <x:f>IF(OR($A245&lt;=Drivers!$H$11,H244&gt;=ReadMe!$C$10),0,MAX(ReadMe!$C$15,(Drivers!$E$11+Drivers!$F$11*SIN($A245*ReadMe!$C$14+Drivers!$G$11))*INDEX(TrackData!$G$6:$G$315,MOD(INT(H244),ReadMe!$C$9)+1)*IF(AND($A245&gt;=Drivers!$I$11,$A245&lt;Drivers!$I$11+Drivers!$J$11),Drivers!$K$11,1)*IF(AND($A245&gt;=Drivers!$L$11,$A245&lt;Drivers!$L$11+Drivers!$M$11),Drivers!$N$11,1)))</x:f>
        <x:v>1.8150887491361525</x:v>
      </x:c>
      <x:c r="O245" t="n">
        <x:f>MIN(ReadMe!$C$8,MAX(0,INT(C245/ReadMe!$C$9)))</x:f>
        <x:v>1</x:v>
      </x:c>
      <x:c r="P245" t="n">
        <x:f>MIN(ReadMe!$C$8,MAX(0,INT(D245/ReadMe!$C$9)))</x:f>
        <x:v>1</x:v>
      </x:c>
      <x:c r="Q245" t="n">
        <x:f>MIN(ReadMe!$C$8,MAX(0,INT(E245/ReadMe!$C$9)))</x:f>
        <x:v>1</x:v>
      </x:c>
      <x:c r="R245" t="n">
        <x:f>MIN(ReadMe!$C$8,MAX(0,INT(F245/ReadMe!$C$9)))</x:f>
        <x:v>1</x:v>
      </x:c>
      <x:c r="S245" t="n">
        <x:f>MIN(ReadMe!$C$8,MAX(0,INT(G245/ReadMe!$C$9)))</x:f>
        <x:v>1</x:v>
      </x:c>
      <x:c r="T245" t="n">
        <x:f>MIN(ReadMe!$C$8,MAX(0,INT(H245/ReadMe!$C$9)))</x:f>
        <x:v>1</x:v>
      </x:c>
    </x:row>
    <x:row r="246">
      <x:c r="A246" t="n">
        <x:v>240</x:v>
      </x:c>
      <x:c r="B246" s="97" t="n">
        <x:f>A246*ReadMe!$C$12</x:f>
        <x:v>60</x:v>
      </x:c>
      <x:c r="C246" s="97" t="n">
        <x:f>MIN(ReadMe!$C$10,C245+I246)</x:f>
        <x:v>528.254786285551</x:v>
      </x:c>
      <x:c r="D246" s="97" t="n">
        <x:f>MIN(ReadMe!$C$10,D245+J246)</x:f>
        <x:v>517.9481821021496</x:v>
      </x:c>
      <x:c r="E246" s="97" t="n">
        <x:f>MIN(ReadMe!$C$10,E245+K246)</x:f>
        <x:v>512.4649341703819</x:v>
      </x:c>
      <x:c r="F246" s="97" t="n">
        <x:f>MIN(ReadMe!$C$10,F245+L246)</x:f>
        <x:v>539.6810213399328</x:v>
      </x:c>
      <x:c r="G246" s="97" t="n">
        <x:f>MIN(ReadMe!$C$10,G245+M246)</x:f>
        <x:v>483.6027730674279</x:v>
      </x:c>
      <x:c r="H246" s="97" t="n">
        <x:f>MIN(ReadMe!$C$10,H245+N246)</x:f>
        <x:v>485.0654792308536</x:v>
      </x:c>
      <x:c r="I246" s="97" t="n">
        <x:f>IF(OR($A246&lt;=Drivers!$H$6,C245&gt;=ReadMe!$C$10),0,MAX(ReadMe!$C$15,(Drivers!$E$6+Drivers!$F$6*SIN($A246*ReadMe!$C$14+Drivers!$G$6))*INDEX(TrackData!$G$6:$G$315,MOD(INT(C245),ReadMe!$C$9)+1)*IF(AND($A246&gt;=Drivers!$I$6,$A246&lt;Drivers!$I$6+Drivers!$J$6),Drivers!$K$6,1)*IF(AND($A246&gt;=Drivers!$L$6,$A246&lt;Drivers!$L$6+Drivers!$M$6),Drivers!$N$6,1)))</x:f>
        <x:v>2.861805135038471</x:v>
      </x:c>
      <x:c r="J246" s="97" t="n">
        <x:f>IF(OR($A246&lt;=Drivers!$H$7,D245&gt;=ReadMe!$C$10),0,MAX(ReadMe!$C$15,(Drivers!$E$7+Drivers!$F$7*SIN($A246*ReadMe!$C$14+Drivers!$G$7))*INDEX(TrackData!$G$6:$G$315,MOD(INT(D245),ReadMe!$C$9)+1)*IF(AND($A246&gt;=Drivers!$I$7,$A246&lt;Drivers!$I$7+Drivers!$J$7),Drivers!$K$7,1)*IF(AND($A246&gt;=Drivers!$L$7,$A246&lt;Drivers!$L$7+Drivers!$M$7),Drivers!$N$7,1)))</x:f>
        <x:v>2.849520719330876</x:v>
      </x:c>
      <x:c r="K246" s="97" t="n">
        <x:f>IF(OR($A246&lt;=Drivers!$H$8,E245&gt;=ReadMe!$C$10),0,MAX(ReadMe!$C$15,(Drivers!$E$8+Drivers!$F$8*SIN($A246*ReadMe!$C$14+Drivers!$G$8))*INDEX(TrackData!$G$6:$G$315,MOD(INT(E245),ReadMe!$C$9)+1)*IF(AND($A246&gt;=Drivers!$I$8,$A246&lt;Drivers!$I$8+Drivers!$J$8),Drivers!$K$8,1)*IF(AND($A246&gt;=Drivers!$L$8,$A246&lt;Drivers!$L$8+Drivers!$M$8),Drivers!$N$8,1)))</x:f>
        <x:v>0.15973996206934746</x:v>
      </x:c>
      <x:c r="L246" s="97" t="n">
        <x:f>IF(OR($A246&lt;=Drivers!$H$9,F245&gt;=ReadMe!$C$10),0,MAX(ReadMe!$C$15,(Drivers!$E$9+Drivers!$F$9*SIN($A246*ReadMe!$C$14+Drivers!$G$9))*INDEX(TrackData!$G$6:$G$315,MOD(INT(F245),ReadMe!$C$9)+1)*IF(AND($A246&gt;=Drivers!$I$9,$A246&lt;Drivers!$I$9+Drivers!$J$9),Drivers!$K$9,1)*IF(AND($A246&gt;=Drivers!$L$9,$A246&lt;Drivers!$L$9+Drivers!$M$9),Drivers!$N$9,1)))</x:f>
        <x:v>2.4404211809861436</x:v>
      </x:c>
      <x:c r="M246" s="97" t="n">
        <x:f>IF(OR($A246&lt;=Drivers!$H$10,G245&gt;=ReadMe!$C$10),0,MAX(ReadMe!$C$15,(Drivers!$E$10+Drivers!$F$10*SIN($A246*ReadMe!$C$14+Drivers!$G$10))*INDEX(TrackData!$G$6:$G$315,MOD(INT(G245),ReadMe!$C$9)+1)*IF(AND($A246&gt;=Drivers!$I$10,$A246&lt;Drivers!$I$10+Drivers!$J$10),Drivers!$K$10,1)*IF(AND($A246&gt;=Drivers!$L$10,$A246&lt;Drivers!$L$10+Drivers!$M$10),Drivers!$N$10,1)))</x:f>
        <x:v>1.5956356577741382</x:v>
      </x:c>
      <x:c r="N246" s="97" t="n">
        <x:f>IF(OR($A246&lt;=Drivers!$H$11,H245&gt;=ReadMe!$C$10),0,MAX(ReadMe!$C$15,(Drivers!$E$11+Drivers!$F$11*SIN($A246*ReadMe!$C$14+Drivers!$G$11))*INDEX(TrackData!$G$6:$G$315,MOD(INT(H245),ReadMe!$C$9)+1)*IF(AND($A246&gt;=Drivers!$I$11,$A246&lt;Drivers!$I$11+Drivers!$J$11),Drivers!$K$11,1)*IF(AND($A246&gt;=Drivers!$L$11,$A246&lt;Drivers!$L$11+Drivers!$M$11),Drivers!$N$11,1)))</x:f>
        <x:v>1.828924366570481</x:v>
      </x:c>
      <x:c r="O246" t="n">
        <x:f>MIN(ReadMe!$C$8,MAX(0,INT(C246/ReadMe!$C$9)))</x:f>
        <x:v>1</x:v>
      </x:c>
      <x:c r="P246" t="n">
        <x:f>MIN(ReadMe!$C$8,MAX(0,INT(D246/ReadMe!$C$9)))</x:f>
        <x:v>1</x:v>
      </x:c>
      <x:c r="Q246" t="n">
        <x:f>MIN(ReadMe!$C$8,MAX(0,INT(E246/ReadMe!$C$9)))</x:f>
        <x:v>1</x:v>
      </x:c>
      <x:c r="R246" t="n">
        <x:f>MIN(ReadMe!$C$8,MAX(0,INT(F246/ReadMe!$C$9)))</x:f>
        <x:v>1</x:v>
      </x:c>
      <x:c r="S246" t="n">
        <x:f>MIN(ReadMe!$C$8,MAX(0,INT(G246/ReadMe!$C$9)))</x:f>
        <x:v>1</x:v>
      </x:c>
      <x:c r="T246" t="n">
        <x:f>MIN(ReadMe!$C$8,MAX(0,INT(H246/ReadMe!$C$9)))</x:f>
        <x:v>1</x:v>
      </x:c>
    </x:row>
    <x:row r="247">
      <x:c r="A247" t="n">
        <x:v>241</x:v>
      </x:c>
      <x:c r="B247" s="97" t="n">
        <x:f>A247*ReadMe!$C$12</x:f>
        <x:v>60.25</x:v>
      </x:c>
      <x:c r="C247" s="97" t="n">
        <x:f>MIN(ReadMe!$C$10,C246+I247)</x:f>
        <x:v>531.125044324521</x:v>
      </x:c>
      <x:c r="D247" s="97" t="n">
        <x:f>MIN(ReadMe!$C$10,D246+J247)</x:f>
        <x:v>520.7808967838419</x:v>
      </x:c>
      <x:c r="E247" s="97" t="n">
        <x:f>MIN(ReadMe!$C$10,E246+K247)</x:f>
        <x:v>512.6229167069931</x:v>
      </x:c>
      <x:c r="F247" s="97" t="n">
        <x:f>MIN(ReadMe!$C$10,F246+L247)</x:f>
        <x:v>542.1235042865833</x:v>
      </x:c>
      <x:c r="G247" s="97" t="n">
        <x:f>MIN(ReadMe!$C$10,G246+M247)</x:f>
        <x:v>485.21524981751674</x:v>
      </x:c>
      <x:c r="H247" s="97" t="n">
        <x:f>MIN(ReadMe!$C$10,H246+N247)</x:f>
        <x:v>487.8566372001819</x:v>
      </x:c>
      <x:c r="I247" s="97" t="n">
        <x:f>IF(OR($A247&lt;=Drivers!$H$6,C246&gt;=ReadMe!$C$10),0,MAX(ReadMe!$C$15,(Drivers!$E$6+Drivers!$F$6*SIN($A247*ReadMe!$C$14+Drivers!$G$6))*INDEX(TrackData!$G$6:$G$315,MOD(INT(C246),ReadMe!$C$9)+1)*IF(AND($A247&gt;=Drivers!$I$6,$A247&lt;Drivers!$I$6+Drivers!$J$6),Drivers!$K$6,1)*IF(AND($A247&gt;=Drivers!$L$6,$A247&lt;Drivers!$L$6+Drivers!$M$6),Drivers!$N$6,1)))</x:f>
        <x:v>2.8702580389700154</x:v>
      </x:c>
      <x:c r="J247" s="97" t="n">
        <x:f>IF(OR($A247&lt;=Drivers!$H$7,D246&gt;=ReadMe!$C$10),0,MAX(ReadMe!$C$15,(Drivers!$E$7+Drivers!$F$7*SIN($A247*ReadMe!$C$14+Drivers!$G$7))*INDEX(TrackData!$G$6:$G$315,MOD(INT(D246),ReadMe!$C$9)+1)*IF(AND($A247&gt;=Drivers!$I$7,$A247&lt;Drivers!$I$7+Drivers!$J$7),Drivers!$K$7,1)*IF(AND($A247&gt;=Drivers!$L$7,$A247&lt;Drivers!$L$7+Drivers!$M$7),Drivers!$N$7,1)))</x:f>
        <x:v>2.832714681692234</x:v>
      </x:c>
      <x:c r="K247" s="97" t="n">
        <x:f>IF(OR($A247&lt;=Drivers!$H$8,E246&gt;=ReadMe!$C$10),0,MAX(ReadMe!$C$15,(Drivers!$E$8+Drivers!$F$8*SIN($A247*ReadMe!$C$14+Drivers!$G$8))*INDEX(TrackData!$G$6:$G$315,MOD(INT(E246),ReadMe!$C$9)+1)*IF(AND($A247&gt;=Drivers!$I$8,$A247&lt;Drivers!$I$8+Drivers!$J$8),Drivers!$K$8,1)*IF(AND($A247&gt;=Drivers!$L$8,$A247&lt;Drivers!$L$8+Drivers!$M$8),Drivers!$N$8,1)))</x:f>
        <x:v>0.15798253661122594</x:v>
      </x:c>
      <x:c r="L247" s="97" t="n">
        <x:f>IF(OR($A247&lt;=Drivers!$H$9,F246&gt;=ReadMe!$C$10),0,MAX(ReadMe!$C$15,(Drivers!$E$9+Drivers!$F$9*SIN($A247*ReadMe!$C$14+Drivers!$G$9))*INDEX(TrackData!$G$6:$G$315,MOD(INT(F246),ReadMe!$C$9)+1)*IF(AND($A247&gt;=Drivers!$I$9,$A247&lt;Drivers!$I$9+Drivers!$J$9),Drivers!$K$9,1)*IF(AND($A247&gt;=Drivers!$L$9,$A247&lt;Drivers!$L$9+Drivers!$M$9),Drivers!$N$9,1)))</x:f>
        <x:v>2.4424829466504736</x:v>
      </x:c>
      <x:c r="M247" s="97" t="n">
        <x:f>IF(OR($A247&lt;=Drivers!$H$10,G246&gt;=ReadMe!$C$10),0,MAX(ReadMe!$C$15,(Drivers!$E$10+Drivers!$F$10*SIN($A247*ReadMe!$C$14+Drivers!$G$10))*INDEX(TrackData!$G$6:$G$315,MOD(INT(G246),ReadMe!$C$9)+1)*IF(AND($A247&gt;=Drivers!$I$10,$A247&lt;Drivers!$I$10+Drivers!$J$10),Drivers!$K$10,1)*IF(AND($A247&gt;=Drivers!$L$10,$A247&lt;Drivers!$L$10+Drivers!$M$10),Drivers!$N$10,1)))</x:f>
        <x:v>1.6124767500888413</x:v>
      </x:c>
      <x:c r="N247" s="97" t="n">
        <x:f>IF(OR($A247&lt;=Drivers!$H$11,H246&gt;=ReadMe!$C$10),0,MAX(ReadMe!$C$15,(Drivers!$E$11+Drivers!$F$11*SIN($A247*ReadMe!$C$14+Drivers!$G$11))*INDEX(TrackData!$G$6:$G$315,MOD(INT(H246),ReadMe!$C$9)+1)*IF(AND($A247&gt;=Drivers!$I$11,$A247&lt;Drivers!$I$11+Drivers!$J$11),Drivers!$K$11,1)*IF(AND($A247&gt;=Drivers!$L$11,$A247&lt;Drivers!$L$11+Drivers!$M$11),Drivers!$N$11,1)))</x:f>
        <x:v>2.7911579693283324</x:v>
      </x:c>
      <x:c r="O247" t="n">
        <x:f>MIN(ReadMe!$C$8,MAX(0,INT(C247/ReadMe!$C$9)))</x:f>
        <x:v>1</x:v>
      </x:c>
      <x:c r="P247" t="n">
        <x:f>MIN(ReadMe!$C$8,MAX(0,INT(D247/ReadMe!$C$9)))</x:f>
        <x:v>1</x:v>
      </x:c>
      <x:c r="Q247" t="n">
        <x:f>MIN(ReadMe!$C$8,MAX(0,INT(E247/ReadMe!$C$9)))</x:f>
        <x:v>1</x:v>
      </x:c>
      <x:c r="R247" t="n">
        <x:f>MIN(ReadMe!$C$8,MAX(0,INT(F247/ReadMe!$C$9)))</x:f>
        <x:v>1</x:v>
      </x:c>
      <x:c r="S247" t="n">
        <x:f>MIN(ReadMe!$C$8,MAX(0,INT(G247/ReadMe!$C$9)))</x:f>
        <x:v>1</x:v>
      </x:c>
      <x:c r="T247" t="n">
        <x:f>MIN(ReadMe!$C$8,MAX(0,INT(H247/ReadMe!$C$9)))</x:f>
        <x:v>1</x:v>
      </x:c>
    </x:row>
    <x:row r="248">
      <x:c r="A248" t="n">
        <x:v>242</x:v>
      </x:c>
      <x:c r="B248" s="97" t="n">
        <x:f>A248*ReadMe!$C$12</x:f>
        <x:v>60.5</x:v>
      </x:c>
      <x:c r="C248" s="97" t="n">
        <x:f>MIN(ReadMe!$C$10,C247+I248)</x:f>
        <x:v>534.0023076311423</x:v>
      </x:c>
      <x:c r="D248" s="97" t="n">
        <x:f>MIN(ReadMe!$C$10,D247+J248)</x:f>
        <x:v>523.595340877517</x:v>
      </x:c>
      <x:c r="E248" s="97" t="n">
        <x:f>MIN(ReadMe!$C$10,E247+K248)</x:f>
        <x:v>512.7792219426176</x:v>
      </x:c>
      <x:c r="F248" s="97" t="n">
        <x:f>MIN(ReadMe!$C$10,F247+L248)</x:f>
        <x:v>543.7380285464757</x:v>
      </x:c>
      <x:c r="G248" s="97" t="n">
        <x:f>MIN(ReadMe!$C$10,G247+M248)</x:f>
        <x:v>487.6846489057389</x:v>
      </x:c>
      <x:c r="H248" s="97" t="n">
        <x:f>MIN(ReadMe!$C$10,H247+N248)</x:f>
        <x:v>490.6668148841525</x:v>
      </x:c>
      <x:c r="I248" s="97" t="n">
        <x:f>IF(OR($A248&lt;=Drivers!$H$6,C247&gt;=ReadMe!$C$10),0,MAX(ReadMe!$C$15,(Drivers!$E$6+Drivers!$F$6*SIN($A248*ReadMe!$C$14+Drivers!$G$6))*INDEX(TrackData!$G$6:$G$315,MOD(INT(C247),ReadMe!$C$9)+1)*IF(AND($A248&gt;=Drivers!$I$6,$A248&lt;Drivers!$I$6+Drivers!$J$6),Drivers!$K$6,1)*IF(AND($A248&gt;=Drivers!$L$6,$A248&lt;Drivers!$L$6+Drivers!$M$6),Drivers!$N$6,1)))</x:f>
        <x:v>2.8772633066212947</x:v>
      </x:c>
      <x:c r="J248" s="97" t="n">
        <x:f>IF(OR($A248&lt;=Drivers!$H$7,D247&gt;=ReadMe!$C$10),0,MAX(ReadMe!$C$15,(Drivers!$E$7+Drivers!$F$7*SIN($A248*ReadMe!$C$14+Drivers!$G$7))*INDEX(TrackData!$G$6:$G$315,MOD(INT(D247),ReadMe!$C$9)+1)*IF(AND($A248&gt;=Drivers!$I$7,$A248&lt;Drivers!$I$7+Drivers!$J$7),Drivers!$K$7,1)*IF(AND($A248&gt;=Drivers!$L$7,$A248&lt;Drivers!$L$7+Drivers!$M$7),Drivers!$N$7,1)))</x:f>
        <x:v>2.81444409367506</x:v>
      </x:c>
      <x:c r="K248" s="97" t="n">
        <x:f>IF(OR($A248&lt;=Drivers!$H$8,E247&gt;=ReadMe!$C$10),0,MAX(ReadMe!$C$15,(Drivers!$E$8+Drivers!$F$8*SIN($A248*ReadMe!$C$14+Drivers!$G$8))*INDEX(TrackData!$G$6:$G$315,MOD(INT(E247),ReadMe!$C$9)+1)*IF(AND($A248&gt;=Drivers!$I$8,$A248&lt;Drivers!$I$8+Drivers!$J$8),Drivers!$K$8,1)*IF(AND($A248&gt;=Drivers!$L$8,$A248&lt;Drivers!$L$8+Drivers!$M$8),Drivers!$N$8,1)))</x:f>
        <x:v>0.15630523562441767</x:v>
      </x:c>
      <x:c r="L248" s="97" t="n">
        <x:f>IF(OR($A248&lt;=Drivers!$H$9,F247&gt;=ReadMe!$C$10),0,MAX(ReadMe!$C$15,(Drivers!$E$9+Drivers!$F$9*SIN($A248*ReadMe!$C$14+Drivers!$G$9))*INDEX(TrackData!$G$6:$G$315,MOD(INT(F247),ReadMe!$C$9)+1)*IF(AND($A248&gt;=Drivers!$I$9,$A248&lt;Drivers!$I$9+Drivers!$J$9),Drivers!$K$9,1)*IF(AND($A248&gt;=Drivers!$L$9,$A248&lt;Drivers!$L$9+Drivers!$M$9),Drivers!$N$9,1)))</x:f>
        <x:v>1.6145242598923506</x:v>
      </x:c>
      <x:c r="M248" s="97" t="n">
        <x:f>IF(OR($A248&lt;=Drivers!$H$10,G247&gt;=ReadMe!$C$10),0,MAX(ReadMe!$C$15,(Drivers!$E$10+Drivers!$F$10*SIN($A248*ReadMe!$C$14+Drivers!$G$10))*INDEX(TrackData!$G$6:$G$315,MOD(INT(G247),ReadMe!$C$9)+1)*IF(AND($A248&gt;=Drivers!$I$10,$A248&lt;Drivers!$I$10+Drivers!$J$10),Drivers!$K$10,1)*IF(AND($A248&gt;=Drivers!$L$10,$A248&lt;Drivers!$L$10+Drivers!$M$10),Drivers!$N$10,1)))</x:f>
        <x:v>2.4693990882221755</x:v>
      </x:c>
      <x:c r="N248" s="97" t="n">
        <x:f>IF(OR($A248&lt;=Drivers!$H$11,H247&gt;=ReadMe!$C$10),0,MAX(ReadMe!$C$15,(Drivers!$E$11+Drivers!$F$11*SIN($A248*ReadMe!$C$14+Drivers!$G$11))*INDEX(TrackData!$G$6:$G$315,MOD(INT(H247),ReadMe!$C$9)+1)*IF(AND($A248&gt;=Drivers!$I$11,$A248&lt;Drivers!$I$11+Drivers!$J$11),Drivers!$K$11,1)*IF(AND($A248&gt;=Drivers!$L$11,$A248&lt;Drivers!$L$11+Drivers!$M$11),Drivers!$N$11,1)))</x:f>
        <x:v>2.810177683970533</x:v>
      </x:c>
      <x:c r="O248" t="n">
        <x:f>MIN(ReadMe!$C$8,MAX(0,INT(C248/ReadMe!$C$9)))</x:f>
        <x:v>1</x:v>
      </x:c>
      <x:c r="P248" t="n">
        <x:f>MIN(ReadMe!$C$8,MAX(0,INT(D248/ReadMe!$C$9)))</x:f>
        <x:v>1</x:v>
      </x:c>
      <x:c r="Q248" t="n">
        <x:f>MIN(ReadMe!$C$8,MAX(0,INT(E248/ReadMe!$C$9)))</x:f>
        <x:v>1</x:v>
      </x:c>
      <x:c r="R248" t="n">
        <x:f>MIN(ReadMe!$C$8,MAX(0,INT(F248/ReadMe!$C$9)))</x:f>
        <x:v>1</x:v>
      </x:c>
      <x:c r="S248" t="n">
        <x:f>MIN(ReadMe!$C$8,MAX(0,INT(G248/ReadMe!$C$9)))</x:f>
        <x:v>1</x:v>
      </x:c>
      <x:c r="T248" t="n">
        <x:f>MIN(ReadMe!$C$8,MAX(0,INT(H248/ReadMe!$C$9)))</x:f>
        <x:v>1</x:v>
      </x:c>
    </x:row>
    <x:row r="249">
      <x:c r="A249" t="n">
        <x:v>243</x:v>
      </x:c>
      <x:c r="B249" s="97" t="n">
        <x:f>A249*ReadMe!$C$12</x:f>
        <x:v>60.75</x:v>
      </x:c>
      <x:c r="C249" s="97" t="n">
        <x:f>MIN(ReadMe!$C$10,C248+I249)</x:f>
        <x:v>536.8850803375443</x:v>
      </x:c>
      <x:c r="D249" s="97" t="n">
        <x:f>MIN(ReadMe!$C$10,D248+J249)</x:f>
        <x:v>526.3901756266362</x:v>
      </x:c>
      <x:c r="E249" s="97" t="n">
        <x:f>MIN(ReadMe!$C$10,E248+K249)</x:f>
        <x:v>512.933941550021</x:v>
      </x:c>
      <x:c r="F249" s="97" t="n">
        <x:f>MIN(ReadMe!$C$10,F248+L249)</x:f>
        <x:v>545.3561459583497</x:v>
      </x:c>
      <x:c r="G249" s="97" t="n">
        <x:f>MIN(ReadMe!$C$10,G248+M249)</x:f>
        <x:v>490.1808554321287</x:v>
      </x:c>
      <x:c r="H249" s="97" t="n">
        <x:f>MIN(ReadMe!$C$10,H248+N249)</x:f>
        <x:v>492.53331185765114</x:v>
      </x:c>
      <x:c r="I249" s="97" t="n">
        <x:f>IF(OR($A249&lt;=Drivers!$H$6,C248&gt;=ReadMe!$C$10),0,MAX(ReadMe!$C$15,(Drivers!$E$6+Drivers!$F$6*SIN($A249*ReadMe!$C$14+Drivers!$G$6))*INDEX(TrackData!$G$6:$G$315,MOD(INT(C248),ReadMe!$C$9)+1)*IF(AND($A249&gt;=Drivers!$I$6,$A249&lt;Drivers!$I$6+Drivers!$J$6),Drivers!$K$6,1)*IF(AND($A249&gt;=Drivers!$L$6,$A249&lt;Drivers!$L$6+Drivers!$M$6),Drivers!$N$6,1)))</x:f>
        <x:v>2.8827727064019517</x:v>
      </x:c>
      <x:c r="J249" s="97" t="n">
        <x:f>IF(OR($A249&lt;=Drivers!$H$7,D248&gt;=ReadMe!$C$10),0,MAX(ReadMe!$C$15,(Drivers!$E$7+Drivers!$F$7*SIN($A249*ReadMe!$C$14+Drivers!$G$7))*INDEX(TrackData!$G$6:$G$315,MOD(INT(D248),ReadMe!$C$9)+1)*IF(AND($A249&gt;=Drivers!$I$7,$A249&lt;Drivers!$I$7+Drivers!$J$7),Drivers!$K$7,1)*IF(AND($A249&gt;=Drivers!$L$7,$A249&lt;Drivers!$L$7+Drivers!$M$7),Drivers!$N$7,1)))</x:f>
        <x:v>2.794834749119178</x:v>
      </x:c>
      <x:c r="K249" s="97" t="n">
        <x:f>IF(OR($A249&lt;=Drivers!$H$8,E248&gt;=ReadMe!$C$10),0,MAX(ReadMe!$C$15,(Drivers!$E$8+Drivers!$F$8*SIN($A249*ReadMe!$C$14+Drivers!$G$8))*INDEX(TrackData!$G$6:$G$315,MOD(INT(E248),ReadMe!$C$9)+1)*IF(AND($A249&gt;=Drivers!$I$8,$A249&lt;Drivers!$I$8+Drivers!$J$8),Drivers!$K$8,1)*IF(AND($A249&gt;=Drivers!$L$8,$A249&lt;Drivers!$L$8+Drivers!$M$8),Drivers!$N$8,1)))</x:f>
        <x:v>0.15471960740345325</x:v>
      </x:c>
      <x:c r="L249" s="97" t="n">
        <x:f>IF(OR($A249&lt;=Drivers!$H$9,F248&gt;=ReadMe!$C$10),0,MAX(ReadMe!$C$15,(Drivers!$E$9+Drivers!$F$9*SIN($A249*ReadMe!$C$14+Drivers!$G$9))*INDEX(TrackData!$G$6:$G$315,MOD(INT(F248),ReadMe!$C$9)+1)*IF(AND($A249&gt;=Drivers!$I$9,$A249&lt;Drivers!$I$9+Drivers!$J$9),Drivers!$K$9,1)*IF(AND($A249&gt;=Drivers!$L$9,$A249&lt;Drivers!$L$9+Drivers!$M$9),Drivers!$N$9,1)))</x:f>
        <x:v>1.6181174118740316</x:v>
      </x:c>
      <x:c r="M249" s="97" t="n">
        <x:f>IF(OR($A249&lt;=Drivers!$H$10,G248&gt;=ReadMe!$C$10),0,MAX(ReadMe!$C$15,(Drivers!$E$10+Drivers!$F$10*SIN($A249*ReadMe!$C$14+Drivers!$G$10))*INDEX(TrackData!$G$6:$G$315,MOD(INT(G248),ReadMe!$C$9)+1)*IF(AND($A249&gt;=Drivers!$I$10,$A249&lt;Drivers!$I$10+Drivers!$J$10),Drivers!$K$10,1)*IF(AND($A249&gt;=Drivers!$L$10,$A249&lt;Drivers!$L$10+Drivers!$M$10),Drivers!$N$10,1)))</x:f>
        <x:v>2.49620652638975</x:v>
      </x:c>
      <x:c r="N249" s="97" t="n">
        <x:f>IF(OR($A249&lt;=Drivers!$H$11,H248&gt;=ReadMe!$C$10),0,MAX(ReadMe!$C$15,(Drivers!$E$11+Drivers!$F$11*SIN($A249*ReadMe!$C$14+Drivers!$G$11))*INDEX(TrackData!$G$6:$G$315,MOD(INT(H248),ReadMe!$C$9)+1)*IF(AND($A249&gt;=Drivers!$I$11,$A249&lt;Drivers!$I$11+Drivers!$J$11),Drivers!$K$11,1)*IF(AND($A249&gt;=Drivers!$L$11,$A249&lt;Drivers!$L$11+Drivers!$M$11),Drivers!$N$11,1)))</x:f>
        <x:v>1.8664969734986903</x:v>
      </x:c>
      <x:c r="O249" t="n">
        <x:f>MIN(ReadMe!$C$8,MAX(0,INT(C249/ReadMe!$C$9)))</x:f>
        <x:v>1</x:v>
      </x:c>
      <x:c r="P249" t="n">
        <x:f>MIN(ReadMe!$C$8,MAX(0,INT(D249/ReadMe!$C$9)))</x:f>
        <x:v>1</x:v>
      </x:c>
      <x:c r="Q249" t="n">
        <x:f>MIN(ReadMe!$C$8,MAX(0,INT(E249/ReadMe!$C$9)))</x:f>
        <x:v>1</x:v>
      </x:c>
      <x:c r="R249" t="n">
        <x:f>MIN(ReadMe!$C$8,MAX(0,INT(F249/ReadMe!$C$9)))</x:f>
        <x:v>1</x:v>
      </x:c>
      <x:c r="S249" t="n">
        <x:f>MIN(ReadMe!$C$8,MAX(0,INT(G249/ReadMe!$C$9)))</x:f>
        <x:v>1</x:v>
      </x:c>
      <x:c r="T249" t="n">
        <x:f>MIN(ReadMe!$C$8,MAX(0,INT(H249/ReadMe!$C$9)))</x:f>
        <x:v>1</x:v>
      </x:c>
    </x:row>
    <x:row r="250">
      <x:c r="A250" t="n">
        <x:v>244</x:v>
      </x:c>
      <x:c r="B250" s="97" t="n">
        <x:f>A250*ReadMe!$C$12</x:f>
        <x:v>61</x:v>
      </x:c>
      <x:c r="C250" s="97" t="n">
        <x:f>MIN(ReadMe!$C$10,C249+I250)</x:f>
        <x:v>539.7718286433851</x:v>
      </x:c>
      <x:c r="D250" s="97" t="n">
        <x:f>MIN(ReadMe!$C$10,D249+J250)</x:f>
        <x:v>529.164197285901</x:v>
      </x:c>
      <x:c r="E250" s="97" t="n">
        <x:f>MIN(ReadMe!$C$10,E249+K250)</x:f>
        <x:v>514.4663072407375</x:v>
      </x:c>
      <x:c r="F250" s="97" t="n">
        <x:f>MIN(ReadMe!$C$10,F249+L250)</x:f>
        <x:v>546.9789394200671</x:v>
      </x:c>
      <x:c r="G250" s="97" t="n">
        <x:f>MIN(ReadMe!$C$10,G249+M250)</x:f>
        <x:v>491.84628909329484</x:v>
      </x:c>
      <x:c r="H250" s="97" t="n">
        <x:f>MIN(ReadMe!$C$10,H249+N250)</x:f>
        <x:v>494.41073411985104</x:v>
      </x:c>
      <x:c r="I250" s="97" t="n">
        <x:f>IF(OR($A250&lt;=Drivers!$H$6,C249&gt;=ReadMe!$C$10),0,MAX(ReadMe!$C$15,(Drivers!$E$6+Drivers!$F$6*SIN($A250*ReadMe!$C$14+Drivers!$G$6))*INDEX(TrackData!$G$6:$G$315,MOD(INT(C249),ReadMe!$C$9)+1)*IF(AND($A250&gt;=Drivers!$I$6,$A250&lt;Drivers!$I$6+Drivers!$J$6),Drivers!$K$6,1)*IF(AND($A250&gt;=Drivers!$L$6,$A250&lt;Drivers!$L$6+Drivers!$M$6),Drivers!$N$6,1)))</x:f>
        <x:v>2.8867483058408</x:v>
      </x:c>
      <x:c r="J250" s="97" t="n">
        <x:f>IF(OR($A250&lt;=Drivers!$H$7,D249&gt;=ReadMe!$C$10),0,MAX(ReadMe!$C$15,(Drivers!$E$7+Drivers!$F$7*SIN($A250*ReadMe!$C$14+Drivers!$G$7))*INDEX(TrackData!$G$6:$G$315,MOD(INT(D249),ReadMe!$C$9)+1)*IF(AND($A250&gt;=Drivers!$I$7,$A250&lt;Drivers!$I$7+Drivers!$J$7),Drivers!$K$7,1)*IF(AND($A250&gt;=Drivers!$L$7,$A250&lt;Drivers!$L$7+Drivers!$M$7),Drivers!$N$7,1)))</x:f>
        <x:v>2.774021659264824</x:v>
      </x:c>
      <x:c r="K250" s="97" t="n">
        <x:f>IF(OR($A250&lt;=Drivers!$H$8,E249&gt;=ReadMe!$C$10),0,MAX(ReadMe!$C$15,(Drivers!$E$8+Drivers!$F$8*SIN($A250*ReadMe!$C$14+Drivers!$G$8))*INDEX(TrackData!$G$6:$G$315,MOD(INT(E249),ReadMe!$C$9)+1)*IF(AND($A250&gt;=Drivers!$I$8,$A250&lt;Drivers!$I$8+Drivers!$J$8),Drivers!$K$8,1)*IF(AND($A250&gt;=Drivers!$L$8,$A250&lt;Drivers!$L$8+Drivers!$M$8),Drivers!$N$8,1)))</x:f>
        <x:v>1.5323656907164884</x:v>
      </x:c>
      <x:c r="L250" s="97" t="n">
        <x:f>IF(OR($A250&lt;=Drivers!$H$9,F249&gt;=ReadMe!$C$10),0,MAX(ReadMe!$C$15,(Drivers!$E$9+Drivers!$F$9*SIN($A250*ReadMe!$C$14+Drivers!$G$9))*INDEX(TrackData!$G$6:$G$315,MOD(INT(F249),ReadMe!$C$9)+1)*IF(AND($A250&gt;=Drivers!$I$9,$A250&lt;Drivers!$I$9+Drivers!$J$9),Drivers!$K$9,1)*IF(AND($A250&gt;=Drivers!$L$9,$A250&lt;Drivers!$L$9+Drivers!$M$9),Drivers!$N$9,1)))</x:f>
        <x:v>1.6227934617175042</x:v>
      </x:c>
      <x:c r="M250" s="97" t="n">
        <x:f>IF(OR($A250&lt;=Drivers!$H$10,G249&gt;=ReadMe!$C$10),0,MAX(ReadMe!$C$15,(Drivers!$E$10+Drivers!$F$10*SIN($A250*ReadMe!$C$14+Drivers!$G$10))*INDEX(TrackData!$G$6:$G$315,MOD(INT(G249),ReadMe!$C$9)+1)*IF(AND($A250&gt;=Drivers!$I$10,$A250&lt;Drivers!$I$10+Drivers!$J$10),Drivers!$K$10,1)*IF(AND($A250&gt;=Drivers!$L$10,$A250&lt;Drivers!$L$10+Drivers!$M$10),Drivers!$N$10,1)))</x:f>
        <x:v>1.6654336611661404</x:v>
      </x:c>
      <x:c r="N250" s="97" t="n">
        <x:f>IF(OR($A250&lt;=Drivers!$H$11,H249&gt;=ReadMe!$C$10),0,MAX(ReadMe!$C$15,(Drivers!$E$11+Drivers!$F$11*SIN($A250*ReadMe!$C$14+Drivers!$G$11))*INDEX(TrackData!$G$6:$G$315,MOD(INT(H249),ReadMe!$C$9)+1)*IF(AND($A250&gt;=Drivers!$I$11,$A250&lt;Drivers!$I$11+Drivers!$J$11),Drivers!$K$11,1)*IF(AND($A250&gt;=Drivers!$L$11,$A250&lt;Drivers!$L$11+Drivers!$M$11),Drivers!$N$11,1)))</x:f>
        <x:v>1.8774222621998768</x:v>
      </x:c>
      <x:c r="O250" t="n">
        <x:f>MIN(ReadMe!$C$8,MAX(0,INT(C250/ReadMe!$C$9)))</x:f>
        <x:v>1</x:v>
      </x:c>
      <x:c r="P250" t="n">
        <x:f>MIN(ReadMe!$C$8,MAX(0,INT(D250/ReadMe!$C$9)))</x:f>
        <x:v>1</x:v>
      </x:c>
      <x:c r="Q250" t="n">
        <x:f>MIN(ReadMe!$C$8,MAX(0,INT(E250/ReadMe!$C$9)))</x:f>
        <x:v>1</x:v>
      </x:c>
      <x:c r="R250" t="n">
        <x:f>MIN(ReadMe!$C$8,MAX(0,INT(F250/ReadMe!$C$9)))</x:f>
        <x:v>1</x:v>
      </x:c>
      <x:c r="S250" t="n">
        <x:f>MIN(ReadMe!$C$8,MAX(0,INT(G250/ReadMe!$C$9)))</x:f>
        <x:v>1</x:v>
      </x:c>
      <x:c r="T250" t="n">
        <x:f>MIN(ReadMe!$C$8,MAX(0,INT(H250/ReadMe!$C$9)))</x:f>
        <x:v>1</x:v>
      </x:c>
    </x:row>
    <x:row r="251">
      <x:c r="A251" t="n">
        <x:v>245</x:v>
      </x:c>
      <x:c r="B251" s="97" t="n">
        <x:f>A251*ReadMe!$C$12</x:f>
        <x:v>61.25</x:v>
      </x:c>
      <x:c r="C251" s="97" t="n">
        <x:f>MIN(ReadMe!$C$10,C250+I251)</x:f>
        <x:v>542.6609913761378</x:v>
      </x:c>
      <x:c r="D251" s="97" t="n">
        <x:f>MIN(ReadMe!$C$10,D250+J251)</x:f>
        <x:v>531.916345409095</x:v>
      </x:c>
      <x:c r="E251" s="97" t="n">
        <x:f>MIN(ReadMe!$C$10,E250+K251)</x:f>
        <x:v>516.7673122621952</x:v>
      </x:c>
      <x:c r="F251" s="97" t="n">
        <x:f>MIN(ReadMe!$C$10,F250+L251)</x:f>
        <x:v>548.6074596346714</x:v>
      </x:c>
      <x:c r="G251" s="97" t="n">
        <x:f>MIN(ReadMe!$C$10,G250+M251)</x:f>
        <x:v>493.5297810532617</x:v>
      </x:c>
      <x:c r="H251" s="97" t="n">
        <x:f>MIN(ReadMe!$C$10,H250+N251)</x:f>
        <x:v>496.29815203625935</x:v>
      </x:c>
      <x:c r="I251" s="97" t="n">
        <x:f>IF(OR($A251&lt;=Drivers!$H$6,C250&gt;=ReadMe!$C$10),0,MAX(ReadMe!$C$15,(Drivers!$E$6+Drivers!$F$6*SIN($A251*ReadMe!$C$14+Drivers!$G$6))*INDEX(TrackData!$G$6:$G$315,MOD(INT(C250),ReadMe!$C$9)+1)*IF(AND($A251&gt;=Drivers!$I$6,$A251&lt;Drivers!$I$6+Drivers!$J$6),Drivers!$K$6,1)*IF(AND($A251&gt;=Drivers!$L$6,$A251&lt;Drivers!$L$6+Drivers!$M$6),Drivers!$N$6,1)))</x:f>
        <x:v>2.8891627327526344</x:v>
      </x:c>
      <x:c r="J251" s="97" t="n">
        <x:f>IF(OR($A251&lt;=Drivers!$H$7,D250&gt;=ReadMe!$C$10),0,MAX(ReadMe!$C$15,(Drivers!$E$7+Drivers!$F$7*SIN($A251*ReadMe!$C$14+Drivers!$G$7))*INDEX(TrackData!$G$6:$G$315,MOD(INT(D250),ReadMe!$C$9)+1)*IF(AND($A251&gt;=Drivers!$I$7,$A251&lt;Drivers!$I$7+Drivers!$J$7),Drivers!$K$7,1)*IF(AND($A251&gt;=Drivers!$L$7,$A251&lt;Drivers!$L$7+Drivers!$M$7),Drivers!$N$7,1)))</x:f>
        <x:v>2.752148123194047</x:v>
      </x:c>
      <x:c r="K251" s="97" t="n">
        <x:f>IF(OR($A251&lt;=Drivers!$H$8,E250&gt;=ReadMe!$C$10),0,MAX(ReadMe!$C$15,(Drivers!$E$8+Drivers!$F$8*SIN($A251*ReadMe!$C$14+Drivers!$G$8))*INDEX(TrackData!$G$6:$G$315,MOD(INT(E250),ReadMe!$C$9)+1)*IF(AND($A251&gt;=Drivers!$I$8,$A251&lt;Drivers!$I$8+Drivers!$J$8),Drivers!$K$8,1)*IF(AND($A251&gt;=Drivers!$L$8,$A251&lt;Drivers!$L$8+Drivers!$M$8),Drivers!$N$8,1)))</x:f>
        <x:v>2.301005021457727</x:v>
      </x:c>
      <x:c r="L251" s="97" t="n">
        <x:f>IF(OR($A251&lt;=Drivers!$H$9,F250&gt;=ReadMe!$C$10),0,MAX(ReadMe!$C$15,(Drivers!$E$9+Drivers!$F$9*SIN($A251*ReadMe!$C$14+Drivers!$G$9))*INDEX(TrackData!$G$6:$G$315,MOD(INT(F250),ReadMe!$C$9)+1)*IF(AND($A251&gt;=Drivers!$I$9,$A251&lt;Drivers!$I$9+Drivers!$J$9),Drivers!$K$9,1)*IF(AND($A251&gt;=Drivers!$L$9,$A251&lt;Drivers!$L$9+Drivers!$M$9),Drivers!$N$9,1)))</x:f>
        <x:v>1.6285202146042734</x:v>
      </x:c>
      <x:c r="M251" s="97" t="n">
        <x:f>IF(OR($A251&lt;=Drivers!$H$10,G250&gt;=ReadMe!$C$10),0,MAX(ReadMe!$C$15,(Drivers!$E$10+Drivers!$F$10*SIN($A251*ReadMe!$C$14+Drivers!$G$10))*INDEX(TrackData!$G$6:$G$315,MOD(INT(G250),ReadMe!$C$9)+1)*IF(AND($A251&gt;=Drivers!$I$10,$A251&lt;Drivers!$I$10+Drivers!$J$10),Drivers!$K$10,1)*IF(AND($A251&gt;=Drivers!$L$10,$A251&lt;Drivers!$L$10+Drivers!$M$10),Drivers!$N$10,1)))</x:f>
        <x:v>1.6834919599668106</x:v>
      </x:c>
      <x:c r="N251" s="97" t="n">
        <x:f>IF(OR($A251&lt;=Drivers!$H$11,H250&gt;=ReadMe!$C$10),0,MAX(ReadMe!$C$15,(Drivers!$E$11+Drivers!$F$11*SIN($A251*ReadMe!$C$14+Drivers!$G$11))*INDEX(TrackData!$G$6:$G$315,MOD(INT(H250),ReadMe!$C$9)+1)*IF(AND($A251&gt;=Drivers!$I$11,$A251&lt;Drivers!$I$11+Drivers!$J$11),Drivers!$K$11,1)*IF(AND($A251&gt;=Drivers!$L$11,$A251&lt;Drivers!$L$11+Drivers!$M$11),Drivers!$N$11,1)))</x:f>
        <x:v>1.8874179164083154</x:v>
      </x:c>
      <x:c r="O251" t="n">
        <x:f>MIN(ReadMe!$C$8,MAX(0,INT(C251/ReadMe!$C$9)))</x:f>
        <x:v>1</x:v>
      </x:c>
      <x:c r="P251" t="n">
        <x:f>MIN(ReadMe!$C$8,MAX(0,INT(D251/ReadMe!$C$9)))</x:f>
        <x:v>1</x:v>
      </x:c>
      <x:c r="Q251" t="n">
        <x:f>MIN(ReadMe!$C$8,MAX(0,INT(E251/ReadMe!$C$9)))</x:f>
        <x:v>1</x:v>
      </x:c>
      <x:c r="R251" t="n">
        <x:f>MIN(ReadMe!$C$8,MAX(0,INT(F251/ReadMe!$C$9)))</x:f>
        <x:v>1</x:v>
      </x:c>
      <x:c r="S251" t="n">
        <x:f>MIN(ReadMe!$C$8,MAX(0,INT(G251/ReadMe!$C$9)))</x:f>
        <x:v>1</x:v>
      </x:c>
      <x:c r="T251" t="n">
        <x:f>MIN(ReadMe!$C$8,MAX(0,INT(H251/ReadMe!$C$9)))</x:f>
        <x:v>1</x:v>
      </x:c>
    </x:row>
    <x:row r="252">
      <x:c r="A252" t="n">
        <x:v>246</x:v>
      </x:c>
      <x:c r="B252" s="97" t="n">
        <x:f>A252*ReadMe!$C$12</x:f>
        <x:v>61.5</x:v>
      </x:c>
      <x:c r="C252" s="97" t="n">
        <x:f>MIN(ReadMe!$C$10,C251+I252)</x:f>
        <x:v>544.5683909561777</x:v>
      </x:c>
      <x:c r="D252" s="97" t="n">
        <x:f>MIN(ReadMe!$C$10,D251+J252)</x:f>
        <x:v>534.6457101503049</x:v>
      </x:c>
      <x:c r="E252" s="97" t="n">
        <x:f>MIN(ReadMe!$C$10,E251+K252)</x:f>
        <x:v>519.0494081498694</x:v>
      </x:c>
      <x:c r="F252" s="97" t="n">
        <x:f>MIN(ReadMe!$C$10,F251+L252)</x:f>
        <x:v>550.2427178762484</x:v>
      </x:c>
      <x:c r="G252" s="97" t="n">
        <x:f>MIN(ReadMe!$C$10,G251+M252)</x:f>
        <x:v>495.2313279248621</x:v>
      </x:c>
      <x:c r="H252" s="97" t="n">
        <x:f>MIN(ReadMe!$C$10,H251+N252)</x:f>
        <x:v>498.19456715184384</x:v>
      </x:c>
      <x:c r="I252" s="97" t="n">
        <x:f>IF(OR($A252&lt;=Drivers!$H$6,C251&gt;=ReadMe!$C$10),0,MAX(ReadMe!$C$15,(Drivers!$E$6+Drivers!$F$6*SIN($A252*ReadMe!$C$14+Drivers!$G$6))*INDEX(TrackData!$G$6:$G$315,MOD(INT(C251),ReadMe!$C$9)+1)*IF(AND($A252&gt;=Drivers!$I$6,$A252&lt;Drivers!$I$6+Drivers!$J$6),Drivers!$K$6,1)*IF(AND($A252&gt;=Drivers!$L$6,$A252&lt;Drivers!$L$6+Drivers!$M$6),Drivers!$N$6,1)))</x:f>
        <x:v>1.9073995800400123</x:v>
      </x:c>
      <x:c r="J252" s="97" t="n">
        <x:f>IF(OR($A252&lt;=Drivers!$H$7,D251&gt;=ReadMe!$C$10),0,MAX(ReadMe!$C$15,(Drivers!$E$7+Drivers!$F$7*SIN($A252*ReadMe!$C$14+Drivers!$G$7))*INDEX(TrackData!$G$6:$G$315,MOD(INT(D251),ReadMe!$C$9)+1)*IF(AND($A252&gt;=Drivers!$I$7,$A252&lt;Drivers!$I$7+Drivers!$J$7),Drivers!$K$7,1)*IF(AND($A252&gt;=Drivers!$L$7,$A252&lt;Drivers!$L$7+Drivers!$M$7),Drivers!$N$7,1)))</x:f>
        <x:v>2.7293647412099253</x:v>
      </x:c>
      <x:c r="K252" s="97" t="n">
        <x:f>IF(OR($A252&lt;=Drivers!$H$8,E251&gt;=ReadMe!$C$10),0,MAX(ReadMe!$C$15,(Drivers!$E$8+Drivers!$F$8*SIN($A252*ReadMe!$C$14+Drivers!$G$8))*INDEX(TrackData!$G$6:$G$315,MOD(INT(E251),ReadMe!$C$9)+1)*IF(AND($A252&gt;=Drivers!$I$8,$A252&lt;Drivers!$I$8+Drivers!$J$8),Drivers!$K$8,1)*IF(AND($A252&gt;=Drivers!$L$8,$A252&lt;Drivers!$L$8+Drivers!$M$8),Drivers!$N$8,1)))</x:f>
        <x:v>2.282095887674105</x:v>
      </x:c>
      <x:c r="L252" s="97" t="n">
        <x:f>IF(OR($A252&lt;=Drivers!$H$9,F251&gt;=ReadMe!$C$10),0,MAX(ReadMe!$C$15,(Drivers!$E$9+Drivers!$F$9*SIN($A252*ReadMe!$C$14+Drivers!$G$9))*INDEX(TrackData!$G$6:$G$315,MOD(INT(F251),ReadMe!$C$9)+1)*IF(AND($A252&gt;=Drivers!$I$9,$A252&lt;Drivers!$I$9+Drivers!$J$9),Drivers!$K$9,1)*IF(AND($A252&gt;=Drivers!$L$9,$A252&lt;Drivers!$L$9+Drivers!$M$9),Drivers!$N$9,1)))</x:f>
        <x:v>1.635258241577009</x:v>
      </x:c>
      <x:c r="M252" s="97" t="n">
        <x:f>IF(OR($A252&lt;=Drivers!$H$10,G251&gt;=ReadMe!$C$10),0,MAX(ReadMe!$C$15,(Drivers!$E$10+Drivers!$F$10*SIN($A252*ReadMe!$C$14+Drivers!$G$10))*INDEX(TrackData!$G$6:$G$315,MOD(INT(G251),ReadMe!$C$9)+1)*IF(AND($A252&gt;=Drivers!$I$10,$A252&lt;Drivers!$I$10+Drivers!$J$10),Drivers!$K$10,1)*IF(AND($A252&gt;=Drivers!$L$10,$A252&lt;Drivers!$L$10+Drivers!$M$10),Drivers!$N$10,1)))</x:f>
        <x:v>1.7015468716004558</x:v>
      </x:c>
      <x:c r="N252" s="97" t="n">
        <x:f>IF(OR($A252&lt;=Drivers!$H$11,H251&gt;=ReadMe!$C$10),0,MAX(ReadMe!$C$15,(Drivers!$E$11+Drivers!$F$11*SIN($A252*ReadMe!$C$14+Drivers!$G$11))*INDEX(TrackData!$G$6:$G$315,MOD(INT(H251),ReadMe!$C$9)+1)*IF(AND($A252&gt;=Drivers!$I$11,$A252&lt;Drivers!$I$11+Drivers!$J$11),Drivers!$K$11,1)*IF(AND($A252&gt;=Drivers!$L$11,$A252&lt;Drivers!$L$11+Drivers!$M$11),Drivers!$N$11,1)))</x:f>
        <x:v>1.896415115584502</x:v>
      </x:c>
      <x:c r="O252" t="n">
        <x:f>MIN(ReadMe!$C$8,MAX(0,INT(C252/ReadMe!$C$9)))</x:f>
        <x:v>1</x:v>
      </x:c>
      <x:c r="P252" t="n">
        <x:f>MIN(ReadMe!$C$8,MAX(0,INT(D252/ReadMe!$C$9)))</x:f>
        <x:v>1</x:v>
      </x:c>
      <x:c r="Q252" t="n">
        <x:f>MIN(ReadMe!$C$8,MAX(0,INT(E252/ReadMe!$C$9)))</x:f>
        <x:v>1</x:v>
      </x:c>
      <x:c r="R252" t="n">
        <x:f>MIN(ReadMe!$C$8,MAX(0,INT(F252/ReadMe!$C$9)))</x:f>
        <x:v>1</x:v>
      </x:c>
      <x:c r="S252" t="n">
        <x:f>MIN(ReadMe!$C$8,MAX(0,INT(G252/ReadMe!$C$9)))</x:f>
        <x:v>1</x:v>
      </x:c>
      <x:c r="T252" t="n">
        <x:f>MIN(ReadMe!$C$8,MAX(0,INT(H252/ReadMe!$C$9)))</x:f>
        <x:v>1</x:v>
      </x:c>
    </x:row>
    <x:row r="253">
      <x:c r="A253" t="n">
        <x:v>247</x:v>
      </x:c>
      <x:c r="B253" s="97" t="n">
        <x:f>A253*ReadMe!$C$12</x:f>
        <x:v>61.75</x:v>
      </x:c>
      <x:c r="C253" s="97" t="n">
        <x:f>MIN(ReadMe!$C$10,C252+I253)</x:f>
        <x:v>546.4752975655424</x:v>
      </x:c>
      <x:c r="D253" s="97" t="n">
        <x:f>MIN(ReadMe!$C$10,D252+J253)</x:f>
        <x:v>537.3515385282515</x:v>
      </x:c>
      <x:c r="E253" s="97" t="n">
        <x:f>MIN(ReadMe!$C$10,E252+K253)</x:f>
        <x:v>521.3145771368306</x:v>
      </x:c>
      <x:c r="F253" s="97" t="n">
        <x:f>MIN(ReadMe!$C$10,F252+L253)</x:f>
        <x:v>551.8856790272582</x:v>
      </x:c>
      <x:c r="G253" s="97" t="n">
        <x:f>MIN(ReadMe!$C$10,G252+M253)</x:f>
        <x:v>496.9508020120312</x:v>
      </x:c>
      <x:c r="H253" s="97" t="n">
        <x:f>MIN(ReadMe!$C$10,H252+N253)</x:f>
        <x:v>500.09891906544163</x:v>
      </x:c>
      <x:c r="I253" s="97" t="n">
        <x:f>IF(OR($A253&lt;=Drivers!$H$6,C252&gt;=ReadMe!$C$10),0,MAX(ReadMe!$C$15,(Drivers!$E$6+Drivers!$F$6*SIN($A253*ReadMe!$C$14+Drivers!$G$6))*INDEX(TrackData!$G$6:$G$315,MOD(INT(C252),ReadMe!$C$9)+1)*IF(AND($A253&gt;=Drivers!$I$6,$A253&lt;Drivers!$I$6+Drivers!$J$6),Drivers!$K$6,1)*IF(AND($A253&gt;=Drivers!$L$6,$A253&lt;Drivers!$L$6+Drivers!$M$6),Drivers!$N$6,1)))</x:f>
        <x:v>1.906906609364647</x:v>
      </x:c>
      <x:c r="J253" s="97" t="n">
        <x:f>IF(OR($A253&lt;=Drivers!$H$7,D252&gt;=ReadMe!$C$10),0,MAX(ReadMe!$C$15,(Drivers!$E$7+Drivers!$F$7*SIN($A253*ReadMe!$C$14+Drivers!$G$7))*INDEX(TrackData!$G$6:$G$315,MOD(INT(D252),ReadMe!$C$9)+1)*IF(AND($A253&gt;=Drivers!$I$7,$A253&lt;Drivers!$I$7+Drivers!$J$7),Drivers!$K$7,1)*IF(AND($A253&gt;=Drivers!$L$7,$A253&lt;Drivers!$L$7+Drivers!$M$7),Drivers!$N$7,1)))</x:f>
        <x:v>2.7058283779465495</x:v>
      </x:c>
      <x:c r="K253" s="97" t="n">
        <x:f>IF(OR($A253&lt;=Drivers!$H$8,E252&gt;=ReadMe!$C$10),0,MAX(ReadMe!$C$15,(Drivers!$E$8+Drivers!$F$8*SIN($A253*ReadMe!$C$14+Drivers!$G$8))*INDEX(TrackData!$G$6:$G$315,MOD(INT(E252),ReadMe!$C$9)+1)*IF(AND($A253&gt;=Drivers!$I$8,$A253&lt;Drivers!$I$8+Drivers!$J$8),Drivers!$K$8,1)*IF(AND($A253&gt;=Drivers!$L$8,$A253&lt;Drivers!$L$8+Drivers!$M$8),Drivers!$N$8,1)))</x:f>
        <x:v>2.2651689869612484</x:v>
      </x:c>
      <x:c r="L253" s="97" t="n">
        <x:f>IF(OR($A253&lt;=Drivers!$H$9,F252&gt;=ReadMe!$C$10),0,MAX(ReadMe!$C$15,(Drivers!$E$9+Drivers!$F$9*SIN($A253*ReadMe!$C$14+Drivers!$G$9))*INDEX(TrackData!$G$6:$G$315,MOD(INT(F252),ReadMe!$C$9)+1)*IF(AND($A253&gt;=Drivers!$I$9,$A253&lt;Drivers!$I$9+Drivers!$J$9),Drivers!$K$9,1)*IF(AND($A253&gt;=Drivers!$L$9,$A253&lt;Drivers!$L$9+Drivers!$M$9),Drivers!$N$9,1)))</x:f>
        <x:v>1.64296115100973</x:v>
      </x:c>
      <x:c r="M253" s="97" t="n">
        <x:f>IF(OR($A253&lt;=Drivers!$H$10,G252&gt;=ReadMe!$C$10),0,MAX(ReadMe!$C$15,(Drivers!$E$10+Drivers!$F$10*SIN($A253*ReadMe!$C$14+Drivers!$G$10))*INDEX(TrackData!$G$6:$G$315,MOD(INT(G252),ReadMe!$C$9)+1)*IF(AND($A253&gt;=Drivers!$I$10,$A253&lt;Drivers!$I$10+Drivers!$J$10),Drivers!$K$10,1)*IF(AND($A253&gt;=Drivers!$L$10,$A253&lt;Drivers!$L$10+Drivers!$M$10),Drivers!$N$10,1)))</x:f>
        <x:v>1.719474087169086</x:v>
      </x:c>
      <x:c r="N253" s="97" t="n">
        <x:f>IF(OR($A253&lt;=Drivers!$H$11,H252&gt;=ReadMe!$C$10),0,MAX(ReadMe!$C$15,(Drivers!$E$11+Drivers!$F$11*SIN($A253*ReadMe!$C$14+Drivers!$G$11))*INDEX(TrackData!$G$6:$G$315,MOD(INT(H252),ReadMe!$C$9)+1)*IF(AND($A253&gt;=Drivers!$I$11,$A253&lt;Drivers!$I$11+Drivers!$J$11),Drivers!$K$11,1)*IF(AND($A253&gt;=Drivers!$L$11,$A253&lt;Drivers!$L$11+Drivers!$M$11),Drivers!$N$11,1)))</x:f>
        <x:v>1.904351913597805</x:v>
      </x:c>
      <x:c r="O253" t="n">
        <x:f>MIN(ReadMe!$C$8,MAX(0,INT(C253/ReadMe!$C$9)))</x:f>
        <x:v>1</x:v>
      </x:c>
      <x:c r="P253" t="n">
        <x:f>MIN(ReadMe!$C$8,MAX(0,INT(D253/ReadMe!$C$9)))</x:f>
        <x:v>1</x:v>
      </x:c>
      <x:c r="Q253" t="n">
        <x:f>MIN(ReadMe!$C$8,MAX(0,INT(E253/ReadMe!$C$9)))</x:f>
        <x:v>1</x:v>
      </x:c>
      <x:c r="R253" t="n">
        <x:f>MIN(ReadMe!$C$8,MAX(0,INT(F253/ReadMe!$C$9)))</x:f>
        <x:v>1</x:v>
      </x:c>
      <x:c r="S253" t="n">
        <x:f>MIN(ReadMe!$C$8,MAX(0,INT(G253/ReadMe!$C$9)))</x:f>
        <x:v>1</x:v>
      </x:c>
      <x:c r="T253" t="n">
        <x:f>MIN(ReadMe!$C$8,MAX(0,INT(H253/ReadMe!$C$9)))</x:f>
        <x:v>1</x:v>
      </x:c>
    </x:row>
    <x:row r="254">
      <x:c r="A254" t="n">
        <x:v>248</x:v>
      </x:c>
      <x:c r="B254" s="97" t="n">
        <x:f>A254*ReadMe!$C$12</x:f>
        <x:v>62</x:v>
      </x:c>
      <x:c r="C254" s="97" t="n">
        <x:f>MIN(ReadMe!$C$10,C253+I254)</x:f>
        <x:v>548.3806694512589</x:v>
      </x:c>
      <x:c r="D254" s="97" t="n">
        <x:f>MIN(ReadMe!$C$10,D253+J254)</x:f>
        <x:v>540.0332396106003</x:v>
      </x:c>
      <x:c r="E254" s="97" t="n">
        <x:f>MIN(ReadMe!$C$10,E253+K254)</x:f>
        <x:v>523.5649179986407</x:v>
      </x:c>
      <x:c r="F254" s="97" t="n">
        <x:f>MIN(ReadMe!$C$10,F253+L254)</x:f>
        <x:v>554.3880667666768</x:v>
      </x:c>
      <x:c r="G254" s="97" t="n">
        <x:f>MIN(ReadMe!$C$10,G253+M254)</x:f>
        <x:v>498.6879521889992</x:v>
      </x:c>
      <x:c r="H254" s="97" t="n">
        <x:f>MIN(ReadMe!$C$10,H253+N254)</x:f>
        <x:v>502.99463674003016</x:v>
      </x:c>
      <x:c r="I254" s="97" t="n">
        <x:f>IF(OR($A254&lt;=Drivers!$H$6,C253&gt;=ReadMe!$C$10),0,MAX(ReadMe!$C$15,(Drivers!$E$6+Drivers!$F$6*SIN($A254*ReadMe!$C$14+Drivers!$G$6))*INDEX(TrackData!$G$6:$G$315,MOD(INT(C253),ReadMe!$C$9)+1)*IF(AND($A254&gt;=Drivers!$I$6,$A254&lt;Drivers!$I$6+Drivers!$J$6),Drivers!$K$6,1)*IF(AND($A254&gt;=Drivers!$L$6,$A254&lt;Drivers!$L$6+Drivers!$M$6),Drivers!$N$6,1)))</x:f>
        <x:v>1.9053718857164434</x:v>
      </x:c>
      <x:c r="J254" s="97" t="n">
        <x:f>IF(OR($A254&lt;=Drivers!$H$7,D253&gt;=ReadMe!$C$10),0,MAX(ReadMe!$C$15,(Drivers!$E$7+Drivers!$F$7*SIN($A254*ReadMe!$C$14+Drivers!$G$7))*INDEX(TrackData!$G$6:$G$315,MOD(INT(D253),ReadMe!$C$9)+1)*IF(AND($A254&gt;=Drivers!$I$7,$A254&lt;Drivers!$I$7+Drivers!$J$7),Drivers!$K$7,1)*IF(AND($A254&gt;=Drivers!$L$7,$A254&lt;Drivers!$L$7+Drivers!$M$7),Drivers!$N$7,1)))</x:f>
        <x:v>2.681701082348789</x:v>
      </x:c>
      <x:c r="K254" s="97" t="n">
        <x:f>IF(OR($A254&lt;=Drivers!$H$8,E253&gt;=ReadMe!$C$10),0,MAX(ReadMe!$C$15,(Drivers!$E$8+Drivers!$F$8*SIN($A254*ReadMe!$C$14+Drivers!$G$8))*INDEX(TrackData!$G$6:$G$315,MOD(INT(E253),ReadMe!$C$9)+1)*IF(AND($A254&gt;=Drivers!$I$8,$A254&lt;Drivers!$I$8+Drivers!$J$8),Drivers!$K$8,1)*IF(AND($A254&gt;=Drivers!$L$8,$A254&lt;Drivers!$L$8+Drivers!$M$8),Drivers!$N$8,1)))</x:f>
        <x:v>2.250340861810013</x:v>
      </x:c>
      <x:c r="L254" s="97" t="n">
        <x:f>IF(OR($A254&lt;=Drivers!$H$9,F253&gt;=ReadMe!$C$10),0,MAX(ReadMe!$C$15,(Drivers!$E$9+Drivers!$F$9*SIN($A254*ReadMe!$C$14+Drivers!$G$9))*INDEX(TrackData!$G$6:$G$315,MOD(INT(F253),ReadMe!$C$9)+1)*IF(AND($A254&gt;=Drivers!$I$9,$A254&lt;Drivers!$I$9+Drivers!$J$9),Drivers!$K$9,1)*IF(AND($A254&gt;=Drivers!$L$9,$A254&lt;Drivers!$L$9+Drivers!$M$9),Drivers!$N$9,1)))</x:f>
        <x:v>2.5023877394186207</x:v>
      </x:c>
      <x:c r="M254" s="97" t="n">
        <x:f>IF(OR($A254&lt;=Drivers!$H$10,G253&gt;=ReadMe!$C$10),0,MAX(ReadMe!$C$15,(Drivers!$E$10+Drivers!$F$10*SIN($A254*ReadMe!$C$14+Drivers!$G$10))*INDEX(TrackData!$G$6:$G$315,MOD(INT(G253),ReadMe!$C$9)+1)*IF(AND($A254&gt;=Drivers!$I$10,$A254&lt;Drivers!$I$10+Drivers!$J$10),Drivers!$K$10,1)*IF(AND($A254&gt;=Drivers!$L$10,$A254&lt;Drivers!$L$10+Drivers!$M$10),Drivers!$N$10,1)))</x:f>
        <x:v>1.7371501769679984</x:v>
      </x:c>
      <x:c r="N254" s="97" t="n">
        <x:f>IF(OR($A254&lt;=Drivers!$H$11,H253&gt;=ReadMe!$C$10),0,MAX(ReadMe!$C$15,(Drivers!$E$11+Drivers!$F$11*SIN($A254*ReadMe!$C$14+Drivers!$G$11))*INDEX(TrackData!$G$6:$G$315,MOD(INT(H253),ReadMe!$C$9)+1)*IF(AND($A254&gt;=Drivers!$I$11,$A254&lt;Drivers!$I$11+Drivers!$J$11),Drivers!$K$11,1)*IF(AND($A254&gt;=Drivers!$L$11,$A254&lt;Drivers!$L$11+Drivers!$M$11),Drivers!$N$11,1)))</x:f>
        <x:v>2.8957176745885302</x:v>
      </x:c>
      <x:c r="O254" t="n">
        <x:f>MIN(ReadMe!$C$8,MAX(0,INT(C254/ReadMe!$C$9)))</x:f>
        <x:v>1</x:v>
      </x:c>
      <x:c r="P254" t="n">
        <x:f>MIN(ReadMe!$C$8,MAX(0,INT(D254/ReadMe!$C$9)))</x:f>
        <x:v>1</x:v>
      </x:c>
      <x:c r="Q254" t="n">
        <x:f>MIN(ReadMe!$C$8,MAX(0,INT(E254/ReadMe!$C$9)))</x:f>
        <x:v>1</x:v>
      </x:c>
      <x:c r="R254" t="n">
        <x:f>MIN(ReadMe!$C$8,MAX(0,INT(F254/ReadMe!$C$9)))</x:f>
        <x:v>1</x:v>
      </x:c>
      <x:c r="S254" t="n">
        <x:f>MIN(ReadMe!$C$8,MAX(0,INT(G254/ReadMe!$C$9)))</x:f>
        <x:v>1</x:v>
      </x:c>
      <x:c r="T254" t="n">
        <x:f>MIN(ReadMe!$C$8,MAX(0,INT(H254/ReadMe!$C$9)))</x:f>
        <x:v>1</x:v>
      </x:c>
    </x:row>
    <x:row r="255">
      <x:c r="A255" t="n">
        <x:v>249</x:v>
      </x:c>
      <x:c r="B255" s="97" t="n">
        <x:f>A255*ReadMe!$C$12</x:f>
        <x:v>62.25</x:v>
      </x:c>
      <x:c r="C255" s="97" t="n">
        <x:f>MIN(ReadMe!$C$10,C254+I255)</x:f>
        <x:v>550.2834754269973</x:v>
      </x:c>
      <x:c r="D255" s="97" t="n">
        <x:f>MIN(ReadMe!$C$10,D254+J255)</x:f>
        <x:v>541.7869579320925</x:v>
      </x:c>
      <x:c r="E255" s="97" t="n">
        <x:f>MIN(ReadMe!$C$10,E254+K255)</x:f>
        <x:v>525.8026316031855</x:v>
      </x:c>
      <x:c r="F255" s="97" t="n">
        <x:f>MIN(ReadMe!$C$10,F254+L255)</x:f>
        <x:v>554.6900746211492</x:v>
      </x:c>
      <x:c r="G255" s="97" t="n">
        <x:f>MIN(ReadMe!$C$10,G254+M255)</x:f>
        <x:v>500.4424056293042</x:v>
      </x:c>
      <x:c r="H255" s="97" t="n">
        <x:f>MIN(ReadMe!$C$10,H254+N255)</x:f>
        <x:v>505.898929773973</x:v>
      </x:c>
      <x:c r="I255" s="97" t="n">
        <x:f>IF(OR($A255&lt;=Drivers!$H$6,C254&gt;=ReadMe!$C$10),0,MAX(ReadMe!$C$15,(Drivers!$E$6+Drivers!$F$6*SIN($A255*ReadMe!$C$14+Drivers!$G$6))*INDEX(TrackData!$G$6:$G$315,MOD(INT(C254),ReadMe!$C$9)+1)*IF(AND($A255&gt;=Drivers!$I$6,$A255&lt;Drivers!$I$6+Drivers!$J$6),Drivers!$K$6,1)*IF(AND($A255&gt;=Drivers!$L$6,$A255&lt;Drivers!$L$6+Drivers!$M$6),Drivers!$N$6,1)))</x:f>
        <x:v>1.9028059757383906</x:v>
      </x:c>
      <x:c r="J255" s="97" t="n">
        <x:f>IF(OR($A255&lt;=Drivers!$H$7,D254&gt;=ReadMe!$C$10),0,MAX(ReadMe!$C$15,(Drivers!$E$7+Drivers!$F$7*SIN($A255*ReadMe!$C$14+Drivers!$G$7))*INDEX(TrackData!$G$6:$G$315,MOD(INT(D254),ReadMe!$C$9)+1)*IF(AND($A255&gt;=Drivers!$I$7,$A255&lt;Drivers!$I$7+Drivers!$J$7),Drivers!$K$7,1)*IF(AND($A255&gt;=Drivers!$L$7,$A255&lt;Drivers!$L$7+Drivers!$M$7),Drivers!$N$7,1)))</x:f>
        <x:v>1.7537183214921785</x:v>
      </x:c>
      <x:c r="K255" s="97" t="n">
        <x:f>IF(OR($A255&lt;=Drivers!$H$8,E254&gt;=ReadMe!$C$10),0,MAX(ReadMe!$C$15,(Drivers!$E$8+Drivers!$F$8*SIN($A255*ReadMe!$C$14+Drivers!$G$8))*INDEX(TrackData!$G$6:$G$315,MOD(INT(E254),ReadMe!$C$9)+1)*IF(AND($A255&gt;=Drivers!$I$8,$A255&lt;Drivers!$I$8+Drivers!$J$8),Drivers!$K$8,1)*IF(AND($A255&gt;=Drivers!$L$8,$A255&lt;Drivers!$L$8+Drivers!$M$8),Drivers!$N$8,1)))</x:f>
        <x:v>2.237713604544871</x:v>
      </x:c>
      <x:c r="L255" s="97" t="n">
        <x:f>IF(OR($A255&lt;=Drivers!$H$9,F254&gt;=ReadMe!$C$10),0,MAX(ReadMe!$C$15,(Drivers!$E$9+Drivers!$F$9*SIN($A255*ReadMe!$C$14+Drivers!$G$9))*INDEX(TrackData!$G$6:$G$315,MOD(INT(F254),ReadMe!$C$9)+1)*IF(AND($A255&gt;=Drivers!$I$9,$A255&lt;Drivers!$I$9+Drivers!$J$9),Drivers!$K$9,1)*IF(AND($A255&gt;=Drivers!$L$9,$A255&lt;Drivers!$L$9+Drivers!$M$9),Drivers!$N$9,1)))</x:f>
        <x:v>0.3020078544723647</x:v>
      </x:c>
      <x:c r="M255" s="97" t="n">
        <x:f>IF(OR($A255&lt;=Drivers!$H$10,G254&gt;=ReadMe!$C$10),0,MAX(ReadMe!$C$15,(Drivers!$E$10+Drivers!$F$10*SIN($A255*ReadMe!$C$14+Drivers!$G$10))*INDEX(TrackData!$G$6:$G$315,MOD(INT(G254),ReadMe!$C$9)+1)*IF(AND($A255&gt;=Drivers!$I$10,$A255&lt;Drivers!$I$10+Drivers!$J$10),Drivers!$K$10,1)*IF(AND($A255&gt;=Drivers!$L$10,$A255&lt;Drivers!$L$10+Drivers!$M$10),Drivers!$N$10,1)))</x:f>
        <x:v>1.7544534403049816</x:v>
      </x:c>
      <x:c r="N255" s="97" t="n">
        <x:f>IF(OR($A255&lt;=Drivers!$H$11,H254&gt;=ReadMe!$C$10),0,MAX(ReadMe!$C$15,(Drivers!$E$11+Drivers!$F$11*SIN($A255*ReadMe!$C$14+Drivers!$G$11))*INDEX(TrackData!$G$6:$G$315,MOD(INT(H254),ReadMe!$C$9)+1)*IF(AND($A255&gt;=Drivers!$I$11,$A255&lt;Drivers!$I$11+Drivers!$J$11),Drivers!$K$11,1)*IF(AND($A255&gt;=Drivers!$L$11,$A255&lt;Drivers!$L$11+Drivers!$M$11),Drivers!$N$11,1)))</x:f>
        <x:v>2.904293033942837</x:v>
      </x:c>
      <x:c r="O255" t="n">
        <x:f>MIN(ReadMe!$C$8,MAX(0,INT(C255/ReadMe!$C$9)))</x:f>
        <x:v>1</x:v>
      </x:c>
      <x:c r="P255" t="n">
        <x:f>MIN(ReadMe!$C$8,MAX(0,INT(D255/ReadMe!$C$9)))</x:f>
        <x:v>1</x:v>
      </x:c>
      <x:c r="Q255" t="n">
        <x:f>MIN(ReadMe!$C$8,MAX(0,INT(E255/ReadMe!$C$9)))</x:f>
        <x:v>1</x:v>
      </x:c>
      <x:c r="R255" t="n">
        <x:f>MIN(ReadMe!$C$8,MAX(0,INT(F255/ReadMe!$C$9)))</x:f>
        <x:v>1</x:v>
      </x:c>
      <x:c r="S255" t="n">
        <x:f>MIN(ReadMe!$C$8,MAX(0,INT(G255/ReadMe!$C$9)))</x:f>
        <x:v>1</x:v>
      </x:c>
      <x:c r="T255" t="n">
        <x:f>MIN(ReadMe!$C$8,MAX(0,INT(H255/ReadMe!$C$9)))</x:f>
        <x:v>1</x:v>
      </x:c>
    </x:row>
    <x:row r="256">
      <x:c r="A256" t="n">
        <x:v>250</x:v>
      </x:c>
      <x:c r="B256" s="97" t="n">
        <x:f>A256*ReadMe!$C$12</x:f>
        <x:v>62.5</x:v>
      </x:c>
      <x:c r="C256" s="97" t="n">
        <x:f>MIN(ReadMe!$C$10,C255+I256)</x:f>
        <x:v>552.1827019728361</x:v>
      </x:c>
      <x:c r="D256" s="97" t="n">
        <x:f>MIN(ReadMe!$C$10,D255+J256)</x:f>
        <x:v>543.5243030509541</x:v>
      </x:c>
      <x:c r="E256" s="97" t="n">
        <x:f>MIN(ReadMe!$C$10,E255+K256)</x:f>
        <x:v>528.030005757599</x:v>
      </x:c>
      <x:c r="F256" s="97" t="n">
        <x:f>MIN(ReadMe!$C$10,F255+L256)</x:f>
        <x:v>554.993946956243</x:v>
      </x:c>
      <x:c r="G256" s="97" t="n">
        <x:f>MIN(ReadMe!$C$10,G255+M256)</x:f>
        <x:v>503.12614008902415</x:v>
      </x:c>
      <x:c r="H256" s="97" t="n">
        <x:f>MIN(ReadMe!$C$10,H255+N256)</x:f>
        <x:v>507.82022193154125</x:v>
      </x:c>
      <x:c r="I256" s="97" t="n">
        <x:f>IF(OR($A256&lt;=Drivers!$H$6,C255&gt;=ReadMe!$C$10),0,MAX(ReadMe!$C$15,(Drivers!$E$6+Drivers!$F$6*SIN($A256*ReadMe!$C$14+Drivers!$G$6))*INDEX(TrackData!$G$6:$G$315,MOD(INT(C255),ReadMe!$C$9)+1)*IF(AND($A256&gt;=Drivers!$I$6,$A256&lt;Drivers!$I$6+Drivers!$J$6),Drivers!$K$6,1)*IF(AND($A256&gt;=Drivers!$L$6,$A256&lt;Drivers!$L$6+Drivers!$M$6),Drivers!$N$6,1)))</x:f>
        <x:v>1.8992265458388422</x:v>
      </x:c>
      <x:c r="J256" s="97" t="n">
        <x:f>IF(OR($A256&lt;=Drivers!$H$7,D255&gt;=ReadMe!$C$10),0,MAX(ReadMe!$C$15,(Drivers!$E$7+Drivers!$F$7*SIN($A256*ReadMe!$C$14+Drivers!$G$7))*INDEX(TrackData!$G$6:$G$315,MOD(INT(D255),ReadMe!$C$9)+1)*IF(AND($A256&gt;=Drivers!$I$7,$A256&lt;Drivers!$I$7+Drivers!$J$7),Drivers!$K$7,1)*IF(AND($A256&gt;=Drivers!$L$7,$A256&lt;Drivers!$L$7+Drivers!$M$7),Drivers!$N$7,1)))</x:f>
        <x:v>1.7373451188616642</x:v>
      </x:c>
      <x:c r="K256" s="97" t="n">
        <x:f>IF(OR($A256&lt;=Drivers!$H$8,E255&gt;=ReadMe!$C$10),0,MAX(ReadMe!$C$15,(Drivers!$E$8+Drivers!$F$8*SIN($A256*ReadMe!$C$14+Drivers!$G$8))*INDEX(TrackData!$G$6:$G$315,MOD(INT(E255),ReadMe!$C$9)+1)*IF(AND($A256&gt;=Drivers!$I$8,$A256&lt;Drivers!$I$8+Drivers!$J$8),Drivers!$K$8,1)*IF(AND($A256&gt;=Drivers!$L$8,$A256&lt;Drivers!$L$8+Drivers!$M$8),Drivers!$N$8,1)))</x:f>
        <x:v>2.2273741544135524</x:v>
      </x:c>
      <x:c r="L256" s="97" t="n">
        <x:f>IF(OR($A256&lt;=Drivers!$H$9,F255&gt;=ReadMe!$C$10),0,MAX(ReadMe!$C$15,(Drivers!$E$9+Drivers!$F$9*SIN($A256*ReadMe!$C$14+Drivers!$G$9))*INDEX(TrackData!$G$6:$G$315,MOD(INT(F255),ReadMe!$C$9)+1)*IF(AND($A256&gt;=Drivers!$I$9,$A256&lt;Drivers!$I$9+Drivers!$J$9),Drivers!$K$9,1)*IF(AND($A256&gt;=Drivers!$L$9,$A256&lt;Drivers!$L$9+Drivers!$M$9),Drivers!$N$9,1)))</x:f>
        <x:v>0.3038723350938888</x:v>
      </x:c>
      <x:c r="M256" s="97" t="n">
        <x:f>IF(OR($A256&lt;=Drivers!$H$10,G255&gt;=ReadMe!$C$10),0,MAX(ReadMe!$C$15,(Drivers!$E$10+Drivers!$F$10*SIN($A256*ReadMe!$C$14+Drivers!$G$10))*INDEX(TrackData!$G$6:$G$315,MOD(INT(G255),ReadMe!$C$9)+1)*IF(AND($A256&gt;=Drivers!$I$10,$A256&lt;Drivers!$I$10+Drivers!$J$10),Drivers!$K$10,1)*IF(AND($A256&gt;=Drivers!$L$10,$A256&lt;Drivers!$L$10+Drivers!$M$10),Drivers!$N$10,1)))</x:f>
        <x:v>2.683734459719967</x:v>
      </x:c>
      <x:c r="N256" s="97" t="n">
        <x:f>IF(OR($A256&lt;=Drivers!$H$11,H255&gt;=ReadMe!$C$10),0,MAX(ReadMe!$C$15,(Drivers!$E$11+Drivers!$F$11*SIN($A256*ReadMe!$C$14+Drivers!$G$11))*INDEX(TrackData!$G$6:$G$315,MOD(INT(H255),ReadMe!$C$9)+1)*IF(AND($A256&gt;=Drivers!$I$11,$A256&lt;Drivers!$I$11+Drivers!$J$11),Drivers!$K$11,1)*IF(AND($A256&gt;=Drivers!$L$11,$A256&lt;Drivers!$L$11+Drivers!$M$11),Drivers!$N$11,1)))</x:f>
        <x:v>1.9212921575682702</x:v>
      </x:c>
      <x:c r="O256" t="n">
        <x:f>MIN(ReadMe!$C$8,MAX(0,INT(C256/ReadMe!$C$9)))</x:f>
        <x:v>1</x:v>
      </x:c>
      <x:c r="P256" t="n">
        <x:f>MIN(ReadMe!$C$8,MAX(0,INT(D256/ReadMe!$C$9)))</x:f>
        <x:v>1</x:v>
      </x:c>
      <x:c r="Q256" t="n">
        <x:f>MIN(ReadMe!$C$8,MAX(0,INT(E256/ReadMe!$C$9)))</x:f>
        <x:v>1</x:v>
      </x:c>
      <x:c r="R256" t="n">
        <x:f>MIN(ReadMe!$C$8,MAX(0,INT(F256/ReadMe!$C$9)))</x:f>
        <x:v>1</x:v>
      </x:c>
      <x:c r="S256" t="n">
        <x:f>MIN(ReadMe!$C$8,MAX(0,INT(G256/ReadMe!$C$9)))</x:f>
        <x:v>1</x:v>
      </x:c>
      <x:c r="T256" t="n">
        <x:f>MIN(ReadMe!$C$8,MAX(0,INT(H256/ReadMe!$C$9)))</x:f>
        <x:v>1</x:v>
      </x:c>
    </x:row>
    <x:row r="257">
      <x:c r="A257" t="n">
        <x:v>251</x:v>
      </x:c>
      <x:c r="B257" s="97" t="n">
        <x:f>A257*ReadMe!$C$12</x:f>
        <x:v>62.75</x:v>
      </x:c>
      <x:c r="C257" s="97" t="n">
        <x:f>MIN(ReadMe!$C$10,C256+I257)</x:f>
        <x:v>555.053396276711</x:v>
      </x:c>
      <x:c r="D257" s="97" t="n">
        <x:f>MIN(ReadMe!$C$10,D256+J257)</x:f>
        <x:v>545.2452188876669</x:v>
      </x:c>
      <x:c r="E257" s="97" t="n">
        <x:f>MIN(ReadMe!$C$10,E256+K257)</x:f>
        <x:v>530.2493994566054</x:v>
      </x:c>
      <x:c r="F257" s="97" t="n">
        <x:f>MIN(ReadMe!$C$10,F256+L257)</x:f>
        <x:v>555.2998140898029</x:v>
      </x:c>
      <x:c r="G257" s="97" t="n">
        <x:f>MIN(ReadMe!$C$10,G256+M257)</x:f>
        <x:v>504.9136084287267</x:v>
      </x:c>
      <x:c r="H257" s="97" t="n">
        <x:f>MIN(ReadMe!$C$10,H256+N257)</x:f>
        <x:v>509.74474116353304</x:v>
      </x:c>
      <x:c r="I257" s="97" t="n">
        <x:f>IF(OR($A257&lt;=Drivers!$H$6,C256&gt;=ReadMe!$C$10),0,MAX(ReadMe!$C$15,(Drivers!$E$6+Drivers!$F$6*SIN($A257*ReadMe!$C$14+Drivers!$G$6))*INDEX(TrackData!$G$6:$G$315,MOD(INT(C256),ReadMe!$C$9)+1)*IF(AND($A257&gt;=Drivers!$I$6,$A257&lt;Drivers!$I$6+Drivers!$J$6),Drivers!$K$6,1)*IF(AND($A257&gt;=Drivers!$L$6,$A257&lt;Drivers!$L$6+Drivers!$M$6),Drivers!$N$6,1)))</x:f>
        <x:v>2.870694303874973</x:v>
      </x:c>
      <x:c r="J257" s="97" t="n">
        <x:f>IF(OR($A257&lt;=Drivers!$H$7,D256&gt;=ReadMe!$C$10),0,MAX(ReadMe!$C$15,(Drivers!$E$7+Drivers!$F$7*SIN($A257*ReadMe!$C$14+Drivers!$G$7))*INDEX(TrackData!$G$6:$G$315,MOD(INT(D256),ReadMe!$C$9)+1)*IF(AND($A257&gt;=Drivers!$I$7,$A257&lt;Drivers!$I$7+Drivers!$J$7),Drivers!$K$7,1)*IF(AND($A257&gt;=Drivers!$L$7,$A257&lt;Drivers!$L$7+Drivers!$M$7),Drivers!$N$7,1)))</x:f>
        <x:v>1.7209158367127204</x:v>
      </x:c>
      <x:c r="K257" s="97" t="n">
        <x:f>IF(OR($A257&lt;=Drivers!$H$8,E256&gt;=ReadMe!$C$10),0,MAX(ReadMe!$C$15,(Drivers!$E$8+Drivers!$F$8*SIN($A257*ReadMe!$C$14+Drivers!$G$8))*INDEX(TrackData!$G$6:$G$315,MOD(INT(E256),ReadMe!$C$9)+1)*IF(AND($A257&gt;=Drivers!$I$8,$A257&lt;Drivers!$I$8+Drivers!$J$8),Drivers!$K$8,1)*IF(AND($A257&gt;=Drivers!$L$8,$A257&lt;Drivers!$L$8+Drivers!$M$8),Drivers!$N$8,1)))</x:f>
        <x:v>2.2193936990063223</x:v>
      </x:c>
      <x:c r="L257" s="97" t="n">
        <x:f>IF(OR($A257&lt;=Drivers!$H$9,F256&gt;=ReadMe!$C$10),0,MAX(ReadMe!$C$15,(Drivers!$E$9+Drivers!$F$9*SIN($A257*ReadMe!$C$14+Drivers!$G$9))*INDEX(TrackData!$G$6:$G$315,MOD(INT(F256),ReadMe!$C$9)+1)*IF(AND($A257&gt;=Drivers!$I$9,$A257&lt;Drivers!$I$9+Drivers!$J$9),Drivers!$K$9,1)*IF(AND($A257&gt;=Drivers!$L$9,$A257&lt;Drivers!$L$9+Drivers!$M$9),Drivers!$N$9,1)))</x:f>
        <x:v>0.3058671335598721</x:v>
      </x:c>
      <x:c r="M257" s="97" t="n">
        <x:f>IF(OR($A257&lt;=Drivers!$H$10,G256&gt;=ReadMe!$C$10),0,MAX(ReadMe!$C$15,(Drivers!$E$10+Drivers!$F$10*SIN($A257*ReadMe!$C$14+Drivers!$G$10))*INDEX(TrackData!$G$6:$G$315,MOD(INT(G256),ReadMe!$C$9)+1)*IF(AND($A257&gt;=Drivers!$I$10,$A257&lt;Drivers!$I$10+Drivers!$J$10),Drivers!$K$10,1)*IF(AND($A257&gt;=Drivers!$L$10,$A257&lt;Drivers!$L$10+Drivers!$M$10),Drivers!$N$10,1)))</x:f>
        <x:v>1.7874683397025493</x:v>
      </x:c>
      <x:c r="N257" s="97" t="n">
        <x:f>IF(OR($A257&lt;=Drivers!$H$11,H256&gt;=ReadMe!$C$10),0,MAX(ReadMe!$C$15,(Drivers!$E$11+Drivers!$F$11*SIN($A257*ReadMe!$C$14+Drivers!$G$11))*INDEX(TrackData!$G$6:$G$315,MOD(INT(H256),ReadMe!$C$9)+1)*IF(AND($A257&gt;=Drivers!$I$11,$A257&lt;Drivers!$I$11+Drivers!$J$11),Drivers!$K$11,1)*IF(AND($A257&gt;=Drivers!$L$11,$A257&lt;Drivers!$L$11+Drivers!$M$11),Drivers!$N$11,1)))</x:f>
        <x:v>1.9245192319917896</x:v>
      </x:c>
      <x:c r="O257" t="n">
        <x:f>MIN(ReadMe!$C$8,MAX(0,INT(C257/ReadMe!$C$9)))</x:f>
        <x:v>1</x:v>
      </x:c>
      <x:c r="P257" t="n">
        <x:f>MIN(ReadMe!$C$8,MAX(0,INT(D257/ReadMe!$C$9)))</x:f>
        <x:v>1</x:v>
      </x:c>
      <x:c r="Q257" t="n">
        <x:f>MIN(ReadMe!$C$8,MAX(0,INT(E257/ReadMe!$C$9)))</x:f>
        <x:v>1</x:v>
      </x:c>
      <x:c r="R257" t="n">
        <x:f>MIN(ReadMe!$C$8,MAX(0,INT(F257/ReadMe!$C$9)))</x:f>
        <x:v>1</x:v>
      </x:c>
      <x:c r="S257" t="n">
        <x:f>MIN(ReadMe!$C$8,MAX(0,INT(G257/ReadMe!$C$9)))</x:f>
        <x:v>1</x:v>
      </x:c>
      <x:c r="T257" t="n">
        <x:f>MIN(ReadMe!$C$8,MAX(0,INT(H257/ReadMe!$C$9)))</x:f>
        <x:v>1</x:v>
      </x:c>
    </x:row>
    <x:row r="258">
      <x:c r="A258" t="n">
        <x:v>252</x:v>
      </x:c>
      <x:c r="B258" s="97" t="n">
        <x:f>A258*ReadMe!$C$12</x:f>
        <x:v>63</x:v>
      </x:c>
      <x:c r="C258" s="97" t="n">
        <x:f>MIN(ReadMe!$C$10,C257+I258)</x:f>
        <x:v>557.915718265933</x:v>
      </x:c>
      <x:c r="D258" s="97" t="n">
        <x:f>MIN(ReadMe!$C$10,D257+J258)</x:f>
        <x:v>546.9497624790763</x:v>
      </x:c>
      <x:c r="E258" s="97" t="n">
        <x:f>MIN(ReadMe!$C$10,E257+K258)</x:f>
        <x:v>532.4632266407315</x:v>
      </x:c>
      <x:c r="F258" s="97" t="n">
        <x:f>MIN(ReadMe!$C$10,F257+L258)</x:f>
        <x:v>555.6077926053939</x:v>
      </x:c>
      <x:c r="G258" s="97" t="n">
        <x:f>MIN(ReadMe!$C$10,G257+M258)</x:f>
        <x:v>506.71656109538725</x:v>
      </x:c>
      <x:c r="H258" s="97" t="n">
        <x:f>MIN(ReadMe!$C$10,H257+N258)</x:f>
        <x:v>511.67123357064986</x:v>
      </x:c>
      <x:c r="I258" s="97" t="n">
        <x:f>IF(OR($A258&lt;=Drivers!$H$6,C257&gt;=ReadMe!$C$10),0,MAX(ReadMe!$C$15,(Drivers!$E$6+Drivers!$F$6*SIN($A258*ReadMe!$C$14+Drivers!$G$6))*INDEX(TrackData!$G$6:$G$315,MOD(INT(C257),ReadMe!$C$9)+1)*IF(AND($A258&gt;=Drivers!$I$6,$A258&lt;Drivers!$I$6+Drivers!$J$6),Drivers!$K$6,1)*IF(AND($A258&gt;=Drivers!$L$6,$A258&lt;Drivers!$L$6+Drivers!$M$6),Drivers!$N$6,1)))</x:f>
        <x:v>2.862321989222021</x:v>
      </x:c>
      <x:c r="J258" s="97" t="n">
        <x:f>IF(OR($A258&lt;=Drivers!$H$7,D257&gt;=ReadMe!$C$10),0,MAX(ReadMe!$C$15,(Drivers!$E$7+Drivers!$F$7*SIN($A258*ReadMe!$C$14+Drivers!$G$7))*INDEX(TrackData!$G$6:$G$315,MOD(INT(D257),ReadMe!$C$9)+1)*IF(AND($A258&gt;=Drivers!$I$7,$A258&lt;Drivers!$I$7+Drivers!$J$7),Drivers!$K$7,1)*IF(AND($A258&gt;=Drivers!$L$7,$A258&lt;Drivers!$L$7+Drivers!$M$7),Drivers!$N$7,1)))</x:f>
        <x:v>1.7045435914094793</x:v>
      </x:c>
      <x:c r="K258" s="97" t="n">
        <x:f>IF(OR($A258&lt;=Drivers!$H$8,E257&gt;=ReadMe!$C$10),0,MAX(ReadMe!$C$15,(Drivers!$E$8+Drivers!$F$8*SIN($A258*ReadMe!$C$14+Drivers!$G$8))*INDEX(TrackData!$G$6:$G$315,MOD(INT(E257),ReadMe!$C$9)+1)*IF(AND($A258&gt;=Drivers!$I$8,$A258&lt;Drivers!$I$8+Drivers!$J$8),Drivers!$K$8,1)*IF(AND($A258&gt;=Drivers!$L$8,$A258&lt;Drivers!$L$8+Drivers!$M$8),Drivers!$N$8,1)))</x:f>
        <x:v>2.213827184126143</x:v>
      </x:c>
      <x:c r="L258" s="97" t="n">
        <x:f>IF(OR($A258&lt;=Drivers!$H$9,F257&gt;=ReadMe!$C$10),0,MAX(ReadMe!$C$15,(Drivers!$E$9+Drivers!$F$9*SIN($A258*ReadMe!$C$14+Drivers!$G$9))*INDEX(TrackData!$G$6:$G$315,MOD(INT(F257),ReadMe!$C$9)+1)*IF(AND($A258&gt;=Drivers!$I$9,$A258&lt;Drivers!$I$9+Drivers!$J$9),Drivers!$K$9,1)*IF(AND($A258&gt;=Drivers!$L$9,$A258&lt;Drivers!$L$9+Drivers!$M$9),Drivers!$N$9,1)))</x:f>
        <x:v>0.30797851559101985</x:v>
      </x:c>
      <x:c r="M258" s="97" t="n">
        <x:f>IF(OR($A258&lt;=Drivers!$H$10,G257&gt;=ReadMe!$C$10),0,MAX(ReadMe!$C$15,(Drivers!$E$10+Drivers!$F$10*SIN($A258*ReadMe!$C$14+Drivers!$G$10))*INDEX(TrackData!$G$6:$G$315,MOD(INT(G257),ReadMe!$C$9)+1)*IF(AND($A258&gt;=Drivers!$I$10,$A258&lt;Drivers!$I$10+Drivers!$J$10),Drivers!$K$10,1)*IF(AND($A258&gt;=Drivers!$L$10,$A258&lt;Drivers!$L$10+Drivers!$M$10),Drivers!$N$10,1)))</x:f>
        <x:v>1.8029526666605125</x:v>
      </x:c>
      <x:c r="N258" s="97" t="n">
        <x:f>IF(OR($A258&lt;=Drivers!$H$11,H257&gt;=ReadMe!$C$10),0,MAX(ReadMe!$C$15,(Drivers!$E$11+Drivers!$F$11*SIN($A258*ReadMe!$C$14+Drivers!$G$11))*INDEX(TrackData!$G$6:$G$315,MOD(INT(H257),ReadMe!$C$9)+1)*IF(AND($A258&gt;=Drivers!$I$11,$A258&lt;Drivers!$I$11+Drivers!$J$11),Drivers!$K$11,1)*IF(AND($A258&gt;=Drivers!$L$11,$A258&lt;Drivers!$L$11+Drivers!$M$11),Drivers!$N$11,1)))</x:f>
        <x:v>1.9264924071168241</x:v>
      </x:c>
      <x:c r="O258" t="n">
        <x:f>MIN(ReadMe!$C$8,MAX(0,INT(C258/ReadMe!$C$9)))</x:f>
        <x:v>1</x:v>
      </x:c>
      <x:c r="P258" t="n">
        <x:f>MIN(ReadMe!$C$8,MAX(0,INT(D258/ReadMe!$C$9)))</x:f>
        <x:v>1</x:v>
      </x:c>
      <x:c r="Q258" t="n">
        <x:f>MIN(ReadMe!$C$8,MAX(0,INT(E258/ReadMe!$C$9)))</x:f>
        <x:v>1</x:v>
      </x:c>
      <x:c r="R258" t="n">
        <x:f>MIN(ReadMe!$C$8,MAX(0,INT(F258/ReadMe!$C$9)))</x:f>
        <x:v>1</x:v>
      </x:c>
      <x:c r="S258" t="n">
        <x:f>MIN(ReadMe!$C$8,MAX(0,INT(G258/ReadMe!$C$9)))</x:f>
        <x:v>1</x:v>
      </x:c>
      <x:c r="T258" t="n">
        <x:f>MIN(ReadMe!$C$8,MAX(0,INT(H258/ReadMe!$C$9)))</x:f>
        <x:v>1</x:v>
      </x:c>
    </x:row>
    <x:row r="259">
      <x:c r="A259" t="n">
        <x:v>253</x:v>
      </x:c>
      <x:c r="B259" s="97" t="n">
        <x:f>A259*ReadMe!$C$12</x:f>
        <x:v>63.25</x:v>
      </x:c>
      <x:c r="C259" s="97" t="n">
        <x:f>MIN(ReadMe!$C$10,C258+I259)</x:f>
        <x:v>560.7682749442898</x:v>
      </x:c>
      <x:c r="D259" s="97" t="n">
        <x:f>MIN(ReadMe!$C$10,D258+J259)</x:f>
        <x:v>548.638103585691</x:v>
      </x:c>
      <x:c r="E259" s="97" t="n">
        <x:f>MIN(ReadMe!$C$10,E258+K259)</x:f>
        <x:v>534.6739395762157</x:v>
      </x:c>
      <x:c r="F259" s="97" t="n">
        <x:f>MIN(ReadMe!$C$10,F258+L259)</x:f>
        <x:v>555.9179845496187</x:v>
      </x:c>
      <x:c r="G259" s="97" t="n">
        <x:f>MIN(ReadMe!$C$10,G258+M259)</x:f>
        <x:v>508.5341722093722</x:v>
      </x:c>
      <x:c r="H259" s="97" t="n">
        <x:f>MIN(ReadMe!$C$10,H258+N259)</x:f>
        <x:v>513.5984316681917</x:v>
      </x:c>
      <x:c r="I259" s="97" t="n">
        <x:f>IF(OR($A259&lt;=Drivers!$H$6,C258&gt;=ReadMe!$C$10),0,MAX(ReadMe!$C$15,(Drivers!$E$6+Drivers!$F$6*SIN($A259*ReadMe!$C$14+Drivers!$G$6))*INDEX(TrackData!$G$6:$G$315,MOD(INT(C258),ReadMe!$C$9)+1)*IF(AND($A259&gt;=Drivers!$I$6,$A259&lt;Drivers!$I$6+Drivers!$J$6),Drivers!$K$6,1)*IF(AND($A259&gt;=Drivers!$L$6,$A259&lt;Drivers!$L$6+Drivers!$M$6),Drivers!$N$6,1)))</x:f>
        <x:v>2.8525566783567577</x:v>
      </x:c>
      <x:c r="J259" s="97" t="n">
        <x:f>IF(OR($A259&lt;=Drivers!$H$7,D258&gt;=ReadMe!$C$10),0,MAX(ReadMe!$C$15,(Drivers!$E$7+Drivers!$F$7*SIN($A259*ReadMe!$C$14+Drivers!$G$7))*INDEX(TrackData!$G$6:$G$315,MOD(INT(D258),ReadMe!$C$9)+1)*IF(AND($A259&gt;=Drivers!$I$7,$A259&lt;Drivers!$I$7+Drivers!$J$7),Drivers!$K$7,1)*IF(AND($A259&gt;=Drivers!$L$7,$A259&lt;Drivers!$L$7+Drivers!$M$7),Drivers!$N$7,1)))</x:f>
        <x:v>1.6883411066147611</x:v>
      </x:c>
      <x:c r="K259" s="97" t="n">
        <x:f>IF(OR($A259&lt;=Drivers!$H$8,E258&gt;=ReadMe!$C$10),0,MAX(ReadMe!$C$15,(Drivers!$E$8+Drivers!$F$8*SIN($A259*ReadMe!$C$14+Drivers!$G$8))*INDEX(TrackData!$G$6:$G$315,MOD(INT(E258),ReadMe!$C$9)+1)*IF(AND($A259&gt;=Drivers!$I$8,$A259&lt;Drivers!$I$8+Drivers!$J$8),Drivers!$K$8,1)*IF(AND($A259&gt;=Drivers!$L$8,$A259&lt;Drivers!$L$8+Drivers!$M$8),Drivers!$N$8,1)))</x:f>
        <x:v>2.210712935484291</x:v>
      </x:c>
      <x:c r="L259" s="97" t="n">
        <x:f>IF(OR($A259&lt;=Drivers!$H$9,F258&gt;=ReadMe!$C$10),0,MAX(ReadMe!$C$15,(Drivers!$E$9+Drivers!$F$9*SIN($A259*ReadMe!$C$14+Drivers!$G$9))*INDEX(TrackData!$G$6:$G$315,MOD(INT(F258),ReadMe!$C$9)+1)*IF(AND($A259&gt;=Drivers!$I$9,$A259&lt;Drivers!$I$9+Drivers!$J$9),Drivers!$K$9,1)*IF(AND($A259&gt;=Drivers!$L$9,$A259&lt;Drivers!$L$9+Drivers!$M$9),Drivers!$N$9,1)))</x:f>
        <x:v>0.3101919442248227</x:v>
      </x:c>
      <x:c r="M259" s="97" t="n">
        <x:f>IF(OR($A259&lt;=Drivers!$H$10,G258&gt;=ReadMe!$C$10),0,MAX(ReadMe!$C$15,(Drivers!$E$10+Drivers!$F$10*SIN($A259*ReadMe!$C$14+Drivers!$G$10))*INDEX(TrackData!$G$6:$G$315,MOD(INT(G258),ReadMe!$C$9)+1)*IF(AND($A259&gt;=Drivers!$I$10,$A259&lt;Drivers!$I$10+Drivers!$J$10),Drivers!$K$10,1)*IF(AND($A259&gt;=Drivers!$L$10,$A259&lt;Drivers!$L$10+Drivers!$M$10),Drivers!$N$10,1)))</x:f>
        <x:v>1.8176111139849414</x:v>
      </x:c>
      <x:c r="N259" s="97" t="n">
        <x:f>IF(OR($A259&lt;=Drivers!$H$11,H258&gt;=ReadMe!$C$10),0,MAX(ReadMe!$C$15,(Drivers!$E$11+Drivers!$F$11*SIN($A259*ReadMe!$C$14+Drivers!$G$11))*INDEX(TrackData!$G$6:$G$315,MOD(INT(H258),ReadMe!$C$9)+1)*IF(AND($A259&gt;=Drivers!$I$11,$A259&lt;Drivers!$I$11+Drivers!$J$11),Drivers!$K$11,1)*IF(AND($A259&gt;=Drivers!$L$11,$A259&lt;Drivers!$L$11+Drivers!$M$11),Drivers!$N$11,1)))</x:f>
        <x:v>1.927198097541777</x:v>
      </x:c>
      <x:c r="O259" t="n">
        <x:f>MIN(ReadMe!$C$8,MAX(0,INT(C259/ReadMe!$C$9)))</x:f>
        <x:v>1</x:v>
      </x:c>
      <x:c r="P259" t="n">
        <x:f>MIN(ReadMe!$C$8,MAX(0,INT(D259/ReadMe!$C$9)))</x:f>
        <x:v>1</x:v>
      </x:c>
      <x:c r="Q259" t="n">
        <x:f>MIN(ReadMe!$C$8,MAX(0,INT(E259/ReadMe!$C$9)))</x:f>
        <x:v>1</x:v>
      </x:c>
      <x:c r="R259" t="n">
        <x:f>MIN(ReadMe!$C$8,MAX(0,INT(F259/ReadMe!$C$9)))</x:f>
        <x:v>1</x:v>
      </x:c>
      <x:c r="S259" t="n">
        <x:f>MIN(ReadMe!$C$8,MAX(0,INT(G259/ReadMe!$C$9)))</x:f>
        <x:v>1</x:v>
      </x:c>
      <x:c r="T259" t="n">
        <x:f>MIN(ReadMe!$C$8,MAX(0,INT(H259/ReadMe!$C$9)))</x:f>
        <x:v>1</x:v>
      </x:c>
    </x:row>
    <x:row r="260">
      <x:c r="A260" t="n">
        <x:v>254</x:v>
      </x:c>
      <x:c r="B260" s="97" t="n">
        <x:f>A260*ReadMe!$C$12</x:f>
        <x:v>63.5</x:v>
      </x:c>
      <x:c r="C260" s="97" t="n">
        <x:f>MIN(ReadMe!$C$10,C259+I260)</x:f>
        <x:v>563.609740550184</x:v>
      </x:c>
      <x:c r="D260" s="97" t="n">
        <x:f>MIN(ReadMe!$C$10,D259+J260)</x:f>
        <x:v>550.3105235228735</x:v>
      </x:c>
      <x:c r="E260" s="97" t="n">
        <x:f>MIN(ReadMe!$C$10,E259+K260)</x:f>
        <x:v>536.8840119710418</x:v>
      </x:c>
      <x:c r="F260" s="97" t="n">
        <x:f>MIN(ReadMe!$C$10,F259+L260)</x:f>
        <x:v>556.2304767295219</x:v>
      </x:c>
      <x:c r="G260" s="97" t="n">
        <x:f>MIN(ReadMe!$C$10,G259+M260)</x:f>
        <x:v>510.3655149669632</x:v>
      </x:c>
      <x:c r="H260" s="97" t="n">
        <x:f>MIN(ReadMe!$C$10,H259+N260)</x:f>
        <x:v>515.5250631127473</x:v>
      </x:c>
      <x:c r="I260" s="97" t="n">
        <x:f>IF(OR($A260&lt;=Drivers!$H$6,C259&gt;=ReadMe!$C$10),0,MAX(ReadMe!$C$15,(Drivers!$E$6+Drivers!$F$6*SIN($A260*ReadMe!$C$14+Drivers!$G$6))*INDEX(TrackData!$G$6:$G$315,MOD(INT(C259),ReadMe!$C$9)+1)*IF(AND($A260&gt;=Drivers!$I$6,$A260&lt;Drivers!$I$6+Drivers!$J$6),Drivers!$K$6,1)*IF(AND($A260&gt;=Drivers!$L$6,$A260&lt;Drivers!$L$6+Drivers!$M$6),Drivers!$N$6,1)))</x:f>
        <x:v>2.8414656058941636</x:v>
      </x:c>
      <x:c r="J260" s="97" t="n">
        <x:f>IF(OR($A260&lt;=Drivers!$H$7,D259&gt;=ReadMe!$C$10),0,MAX(ReadMe!$C$15,(Drivers!$E$7+Drivers!$F$7*SIN($A260*ReadMe!$C$14+Drivers!$G$7))*INDEX(TrackData!$G$6:$G$315,MOD(INT(D259),ReadMe!$C$9)+1)*IF(AND($A260&gt;=Drivers!$I$7,$A260&lt;Drivers!$I$7+Drivers!$J$7),Drivers!$K$7,1)*IF(AND($A260&gt;=Drivers!$L$7,$A260&lt;Drivers!$L$7+Drivers!$M$7),Drivers!$N$7,1)))</x:f>
        <x:v>1.67241993718247</x:v>
      </x:c>
      <x:c r="K260" s="97" t="n">
        <x:f>IF(OR($A260&lt;=Drivers!$H$8,E259&gt;=ReadMe!$C$10),0,MAX(ReadMe!$C$15,(Drivers!$E$8+Drivers!$F$8*SIN($A260*ReadMe!$C$14+Drivers!$G$8))*INDEX(TrackData!$G$6:$G$315,MOD(INT(E259),ReadMe!$C$9)+1)*IF(AND($A260&gt;=Drivers!$I$8,$A260&lt;Drivers!$I$8+Drivers!$J$8),Drivers!$K$8,1)*IF(AND($A260&gt;=Drivers!$L$8,$A260&lt;Drivers!$L$8+Drivers!$M$8),Drivers!$N$8,1)))</x:f>
        <x:v>2.2100723948260708</x:v>
      </x:c>
      <x:c r="L260" s="97" t="n">
        <x:f>IF(OR($A260&lt;=Drivers!$H$9,F259&gt;=ReadMe!$C$10),0,MAX(ReadMe!$C$15,(Drivers!$E$9+Drivers!$F$9*SIN($A260*ReadMe!$C$14+Drivers!$G$9))*INDEX(TrackData!$G$6:$G$315,MOD(INT(F259),ReadMe!$C$9)+1)*IF(AND($A260&gt;=Drivers!$I$9,$A260&lt;Drivers!$I$9+Drivers!$J$9),Drivers!$K$9,1)*IF(AND($A260&gt;=Drivers!$L$9,$A260&lt;Drivers!$L$9+Drivers!$M$9),Drivers!$N$9,1)))</x:f>
        <x:v>0.31249217990321304</x:v>
      </x:c>
      <x:c r="M260" s="97" t="n">
        <x:f>IF(OR($A260&lt;=Drivers!$H$10,G259&gt;=ReadMe!$C$10),0,MAX(ReadMe!$C$15,(Drivers!$E$10+Drivers!$F$10*SIN($A260*ReadMe!$C$14+Drivers!$G$10))*INDEX(TrackData!$G$6:$G$315,MOD(INT(G259),ReadMe!$C$9)+1)*IF(AND($A260&gt;=Drivers!$I$10,$A260&lt;Drivers!$I$10+Drivers!$J$10),Drivers!$K$10,1)*IF(AND($A260&gt;=Drivers!$L$10,$A260&lt;Drivers!$L$10+Drivers!$M$10),Drivers!$N$10,1)))</x:f>
        <x:v>1.8313427575910148</x:v>
      </x:c>
      <x:c r="N260" s="97" t="n">
        <x:f>IF(OR($A260&lt;=Drivers!$H$11,H259&gt;=ReadMe!$C$10),0,MAX(ReadMe!$C$15,(Drivers!$E$11+Drivers!$F$11*SIN($A260*ReadMe!$C$14+Drivers!$G$11))*INDEX(TrackData!$G$6:$G$315,MOD(INT(H259),ReadMe!$C$9)+1)*IF(AND($A260&gt;=Drivers!$I$11,$A260&lt;Drivers!$I$11+Drivers!$J$11),Drivers!$K$11,1)*IF(AND($A260&gt;=Drivers!$L$11,$A260&lt;Drivers!$L$11+Drivers!$M$11),Drivers!$N$11,1)))</x:f>
        <x:v>1.9266314445555772</x:v>
      </x:c>
      <x:c r="O260" t="n">
        <x:f>MIN(ReadMe!$C$8,MAX(0,INT(C260/ReadMe!$C$9)))</x:f>
        <x:v>1</x:v>
      </x:c>
      <x:c r="P260" t="n">
        <x:f>MIN(ReadMe!$C$8,MAX(0,INT(D260/ReadMe!$C$9)))</x:f>
        <x:v>1</x:v>
      </x:c>
      <x:c r="Q260" t="n">
        <x:f>MIN(ReadMe!$C$8,MAX(0,INT(E260/ReadMe!$C$9)))</x:f>
        <x:v>1</x:v>
      </x:c>
      <x:c r="R260" t="n">
        <x:f>MIN(ReadMe!$C$8,MAX(0,INT(F260/ReadMe!$C$9)))</x:f>
        <x:v>1</x:v>
      </x:c>
      <x:c r="S260" t="n">
        <x:f>MIN(ReadMe!$C$8,MAX(0,INT(G260/ReadMe!$C$9)))</x:f>
        <x:v>1</x:v>
      </x:c>
      <x:c r="T260" t="n">
        <x:f>MIN(ReadMe!$C$8,MAX(0,INT(H260/ReadMe!$C$9)))</x:f>
        <x:v>1</x:v>
      </x:c>
    </x:row>
    <x:row r="261">
      <x:c r="A261" t="n">
        <x:v>255</x:v>
      </x:c>
      <x:c r="B261" s="97" t="n">
        <x:f>A261*ReadMe!$C$12</x:f>
        <x:v>63.75</x:v>
      </x:c>
      <x:c r="C261" s="97" t="n">
        <x:f>MIN(ReadMe!$C$10,C260+I261)</x:f>
        <x:v>566.4388656845629</x:v>
      </x:c>
      <x:c r="D261" s="97" t="n">
        <x:f>MIN(ReadMe!$C$10,D260+J261)</x:f>
        <x:v>551.9674132239708</x:v>
      </x:c>
      <x:c r="E261" s="97" t="n">
        <x:f>MIN(ReadMe!$C$10,E260+K261)</x:f>
        <x:v>539.0959219433452</x:v>
      </x:c>
      <x:c r="F261" s="97" t="n">
        <x:f>MIN(ReadMe!$C$10,F260+L261)</x:f>
        <x:v>556.5453401149196</x:v>
      </x:c>
      <x:c r="G261" s="97" t="n">
        <x:f>MIN(ReadMe!$C$10,G260+M261)</x:f>
        <x:v>512.2095680214434</x:v>
      </x:c>
      <x:c r="H261" s="97" t="n">
        <x:f>MIN(ReadMe!$C$10,H260+N261)</x:f>
        <x:v>518.4414212181869</x:v>
      </x:c>
      <x:c r="I261" s="97" t="n">
        <x:f>IF(OR($A261&lt;=Drivers!$H$6,C260&gt;=ReadMe!$C$10),0,MAX(ReadMe!$C$15,(Drivers!$E$6+Drivers!$F$6*SIN($A261*ReadMe!$C$14+Drivers!$G$6))*INDEX(TrackData!$G$6:$G$315,MOD(INT(C260),ReadMe!$C$9)+1)*IF(AND($A261&gt;=Drivers!$I$6,$A261&lt;Drivers!$I$6+Drivers!$J$6),Drivers!$K$6,1)*IF(AND($A261&gt;=Drivers!$L$6,$A261&lt;Drivers!$L$6+Drivers!$M$6),Drivers!$N$6,1)))</x:f>
        <x:v>2.829125134378865</x:v>
      </x:c>
      <x:c r="J261" s="97" t="n">
        <x:f>IF(OR($A261&lt;=Drivers!$H$7,D260&gt;=ReadMe!$C$10),0,MAX(ReadMe!$C$15,(Drivers!$E$7+Drivers!$F$7*SIN($A261*ReadMe!$C$14+Drivers!$G$7))*INDEX(TrackData!$G$6:$G$315,MOD(INT(D260),ReadMe!$C$9)+1)*IF(AND($A261&gt;=Drivers!$I$7,$A261&lt;Drivers!$I$7+Drivers!$J$7),Drivers!$K$7,1)*IF(AND($A261&gt;=Drivers!$L$7,$A261&lt;Drivers!$L$7+Drivers!$M$7),Drivers!$N$7,1)))</x:f>
        <x:v>1.6568897010972834</x:v>
      </x:c>
      <x:c r="K261" s="97" t="n">
        <x:f>IF(OR($A261&lt;=Drivers!$H$8,E260&gt;=ReadMe!$C$10),0,MAX(ReadMe!$C$15,(Drivers!$E$8+Drivers!$F$8*SIN($A261*ReadMe!$C$14+Drivers!$G$8))*INDEX(TrackData!$G$6:$G$315,MOD(INT(E260),ReadMe!$C$9)+1)*IF(AND($A261&gt;=Drivers!$I$8,$A261&lt;Drivers!$I$8+Drivers!$J$8),Drivers!$K$8,1)*IF(AND($A261&gt;=Drivers!$L$8,$A261&lt;Drivers!$L$8+Drivers!$M$8),Drivers!$N$8,1)))</x:f>
        <x:v>2.2119099723034092</x:v>
      </x:c>
      <x:c r="L261" s="97" t="n">
        <x:f>IF(OR($A261&lt;=Drivers!$H$9,F260&gt;=ReadMe!$C$10),0,MAX(ReadMe!$C$15,(Drivers!$E$9+Drivers!$F$9*SIN($A261*ReadMe!$C$14+Drivers!$G$9))*INDEX(TrackData!$G$6:$G$315,MOD(INT(F260),ReadMe!$C$9)+1)*IF(AND($A261&gt;=Drivers!$I$9,$A261&lt;Drivers!$I$9+Drivers!$J$9),Drivers!$K$9,1)*IF(AND($A261&gt;=Drivers!$L$9,$A261&lt;Drivers!$L$9+Drivers!$M$9),Drivers!$N$9,1)))</x:f>
        <x:v>0.3148633853976241</x:v>
      </x:c>
      <x:c r="M261" s="97" t="n">
        <x:f>IF(OR($A261&lt;=Drivers!$H$10,G260&gt;=ReadMe!$C$10),0,MAX(ReadMe!$C$15,(Drivers!$E$10+Drivers!$F$10*SIN($A261*ReadMe!$C$14+Drivers!$G$10))*INDEX(TrackData!$G$6:$G$315,MOD(INT(G260),ReadMe!$C$9)+1)*IF(AND($A261&gt;=Drivers!$I$10,$A261&lt;Drivers!$I$10+Drivers!$J$10),Drivers!$K$10,1)*IF(AND($A261&gt;=Drivers!$L$10,$A261&lt;Drivers!$L$10+Drivers!$M$10),Drivers!$N$10,1)))</x:f>
        <x:v>1.8440530544801912</x:v>
      </x:c>
      <x:c r="N261" s="97" t="n">
        <x:f>IF(OR($A261&lt;=Drivers!$H$11,H260&gt;=ReadMe!$C$10),0,MAX(ReadMe!$C$15,(Drivers!$E$11+Drivers!$F$11*SIN($A261*ReadMe!$C$14+Drivers!$G$11))*INDEX(TrackData!$G$6:$G$315,MOD(INT(H260),ReadMe!$C$9)+1)*IF(AND($A261&gt;=Drivers!$I$11,$A261&lt;Drivers!$I$11+Drivers!$J$11),Drivers!$K$11,1)*IF(AND($A261&gt;=Drivers!$L$11,$A261&lt;Drivers!$L$11+Drivers!$M$11),Drivers!$N$11,1)))</x:f>
        <x:v>2.916358105439587</x:v>
      </x:c>
      <x:c r="O261" t="n">
        <x:f>MIN(ReadMe!$C$8,MAX(0,INT(C261/ReadMe!$C$9)))</x:f>
        <x:v>1</x:v>
      </x:c>
      <x:c r="P261" t="n">
        <x:f>MIN(ReadMe!$C$8,MAX(0,INT(D261/ReadMe!$C$9)))</x:f>
        <x:v>1</x:v>
      </x:c>
      <x:c r="Q261" t="n">
        <x:f>MIN(ReadMe!$C$8,MAX(0,INT(E261/ReadMe!$C$9)))</x:f>
        <x:v>1</x:v>
      </x:c>
      <x:c r="R261" t="n">
        <x:f>MIN(ReadMe!$C$8,MAX(0,INT(F261/ReadMe!$C$9)))</x:f>
        <x:v>1</x:v>
      </x:c>
      <x:c r="S261" t="n">
        <x:f>MIN(ReadMe!$C$8,MAX(0,INT(G261/ReadMe!$C$9)))</x:f>
        <x:v>1</x:v>
      </x:c>
      <x:c r="T261" t="n">
        <x:f>MIN(ReadMe!$C$8,MAX(0,INT(H261/ReadMe!$C$9)))</x:f>
        <x:v>1</x:v>
      </x:c>
    </x:row>
    <x:row r="262">
      <x:c r="A262" t="n">
        <x:v>256</x:v>
      </x:c>
      <x:c r="B262" s="97" t="n">
        <x:f>A262*ReadMe!$C$12</x:f>
        <x:v>64</x:v>
      </x:c>
      <x:c r="C262" s="97" t="n">
        <x:f>MIN(ReadMe!$C$10,C261+I262)</x:f>
        <x:v>569.2544859130884</x:v>
      </x:c>
      <x:c r="D262" s="97" t="n">
        <x:f>MIN(ReadMe!$C$10,D261+J262)</x:f>
        <x:v>554.455075837228</x:v>
      </x:c>
      <x:c r="E262" s="97" t="n">
        <x:f>MIN(ReadMe!$C$10,E261+K262)</x:f>
        <x:v>541.3121349594559</x:v>
      </x:c>
      <x:c r="F262" s="97" t="n">
        <x:f>MIN(ReadMe!$C$10,F261+L262)</x:f>
        <x:v>556.8626293497686</x:v>
      </x:c>
      <x:c r="G262" s="97" t="n">
        <x:f>MIN(ReadMe!$C$10,G261+M262)</x:f>
        <x:v>514.0652225151165</x:v>
      </x:c>
      <x:c r="H262" s="97" t="n">
        <x:f>MIN(ReadMe!$C$10,H261+N262)</x:f>
        <x:v>521.3530961384274</x:v>
      </x:c>
      <x:c r="I262" s="97" t="n">
        <x:f>IF(OR($A262&lt;=Drivers!$H$6,C261&gt;=ReadMe!$C$10),0,MAX(ReadMe!$C$15,(Drivers!$E$6+Drivers!$F$6*SIN($A262*ReadMe!$C$14+Drivers!$G$6))*INDEX(TrackData!$G$6:$G$315,MOD(INT(C261),ReadMe!$C$9)+1)*IF(AND($A262&gt;=Drivers!$I$6,$A262&lt;Drivers!$I$6+Drivers!$J$6),Drivers!$K$6,1)*IF(AND($A262&gt;=Drivers!$L$6,$A262&lt;Drivers!$L$6+Drivers!$M$6),Drivers!$N$6,1)))</x:f>
        <x:v>2.8156202285254985</x:v>
      </x:c>
      <x:c r="J262" s="97" t="n">
        <x:f>IF(OR($A262&lt;=Drivers!$H$7,D261&gt;=ReadMe!$C$10),0,MAX(ReadMe!$C$15,(Drivers!$E$7+Drivers!$F$7*SIN($A262*ReadMe!$C$14+Drivers!$G$7))*INDEX(TrackData!$G$6:$G$315,MOD(INT(D261),ReadMe!$C$9)+1)*IF(AND($A262&gt;=Drivers!$I$7,$A262&lt;Drivers!$I$7+Drivers!$J$7),Drivers!$K$7,1)*IF(AND($A262&gt;=Drivers!$L$7,$A262&lt;Drivers!$L$7+Drivers!$M$7),Drivers!$N$7,1)))</x:f>
        <x:v>2.4876626132572506</x:v>
      </x:c>
      <x:c r="K262" s="97" t="n">
        <x:f>IF(OR($A262&lt;=Drivers!$H$8,E261&gt;=ReadMe!$C$10),0,MAX(ReadMe!$C$15,(Drivers!$E$8+Drivers!$F$8*SIN($A262*ReadMe!$C$14+Drivers!$G$8))*INDEX(TrackData!$G$6:$G$315,MOD(INT(E261),ReadMe!$C$9)+1)*IF(AND($A262&gt;=Drivers!$I$8,$A262&lt;Drivers!$I$8+Drivers!$J$8),Drivers!$K$8,1)*IF(AND($A262&gt;=Drivers!$L$8,$A262&lt;Drivers!$L$8+Drivers!$M$8),Drivers!$N$8,1)))</x:f>
        <x:v>2.216213016110759</x:v>
      </x:c>
      <x:c r="L262" s="97" t="n">
        <x:f>IF(OR($A262&lt;=Drivers!$H$9,F261&gt;=ReadMe!$C$10),0,MAX(ReadMe!$C$15,(Drivers!$E$9+Drivers!$F$9*SIN($A262*ReadMe!$C$14+Drivers!$G$9))*INDEX(TrackData!$G$6:$G$315,MOD(INT(F261),ReadMe!$C$9)+1)*IF(AND($A262&gt;=Drivers!$I$9,$A262&lt;Drivers!$I$9+Drivers!$J$9),Drivers!$K$9,1)*IF(AND($A262&gt;=Drivers!$L$9,$A262&lt;Drivers!$L$9+Drivers!$M$9),Drivers!$N$9,1)))</x:f>
        <x:v>0.31728923484903737</x:v>
      </x:c>
      <x:c r="M262" s="97" t="n">
        <x:f>IF(OR($A262&lt;=Drivers!$H$10,G261&gt;=ReadMe!$C$10),0,MAX(ReadMe!$C$15,(Drivers!$E$10+Drivers!$F$10*SIN($A262*ReadMe!$C$14+Drivers!$G$10))*INDEX(TrackData!$G$6:$G$315,MOD(INT(G261),ReadMe!$C$9)+1)*IF(AND($A262&gt;=Drivers!$I$10,$A262&lt;Drivers!$I$10+Drivers!$J$10),Drivers!$K$10,1)*IF(AND($A262&gt;=Drivers!$L$10,$A262&lt;Drivers!$L$10+Drivers!$M$10),Drivers!$N$10,1)))</x:f>
        <x:v>1.8556544936731043</x:v>
      </x:c>
      <x:c r="N262" s="97" t="n">
        <x:f>IF(OR($A262&lt;=Drivers!$H$11,H261&gt;=ReadMe!$C$10),0,MAX(ReadMe!$C$15,(Drivers!$E$11+Drivers!$F$11*SIN($A262*ReadMe!$C$14+Drivers!$G$11))*INDEX(TrackData!$G$6:$G$315,MOD(INT(H261),ReadMe!$C$9)+1)*IF(AND($A262&gt;=Drivers!$I$11,$A262&lt;Drivers!$I$11+Drivers!$J$11),Drivers!$K$11,1)*IF(AND($A262&gt;=Drivers!$L$11,$A262&lt;Drivers!$L$11+Drivers!$M$11),Drivers!$N$11,1)))</x:f>
        <x:v>2.911674920240557</x:v>
      </x:c>
      <x:c r="O262" t="n">
        <x:f>MIN(ReadMe!$C$8,MAX(0,INT(C262/ReadMe!$C$9)))</x:f>
        <x:v>1</x:v>
      </x:c>
      <x:c r="P262" t="n">
        <x:f>MIN(ReadMe!$C$8,MAX(0,INT(D262/ReadMe!$C$9)))</x:f>
        <x:v>1</x:v>
      </x:c>
      <x:c r="Q262" t="n">
        <x:f>MIN(ReadMe!$C$8,MAX(0,INT(E262/ReadMe!$C$9)))</x:f>
        <x:v>1</x:v>
      </x:c>
      <x:c r="R262" t="n">
        <x:f>MIN(ReadMe!$C$8,MAX(0,INT(F262/ReadMe!$C$9)))</x:f>
        <x:v>1</x:v>
      </x:c>
      <x:c r="S262" t="n">
        <x:f>MIN(ReadMe!$C$8,MAX(0,INT(G262/ReadMe!$C$9)))</x:f>
        <x:v>1</x:v>
      </x:c>
      <x:c r="T262" t="n">
        <x:f>MIN(ReadMe!$C$8,MAX(0,INT(H262/ReadMe!$C$9)))</x:f>
        <x:v>1</x:v>
      </x:c>
    </x:row>
    <x:row r="263">
      <x:c r="A263" t="n">
        <x:v>257</x:v>
      </x:c>
      <x:c r="B263" s="97" t="n">
        <x:f>A263*ReadMe!$C$12</x:f>
        <x:v>64.25</x:v>
      </x:c>
      <x:c r="C263" s="97" t="n">
        <x:f>MIN(ReadMe!$C$10,C262+I263)</x:f>
        <x:v>572.0555297833212</x:v>
      </x:c>
      <x:c r="D263" s="97" t="n">
        <x:f>MIN(ReadMe!$C$10,D262+J263)</x:f>
        <x:v>556.9208732716877</x:v>
      </x:c>
      <x:c r="E263" s="97" t="n">
        <x:f>MIN(ReadMe!$C$10,E262+K263)</x:f>
        <x:v>542.7792832131875</x:v>
      </x:c>
      <x:c r="F263" s="97" t="n">
        <x:f>MIN(ReadMe!$C$10,F262+L263)</x:f>
        <x:v>557.1823823759408</x:v>
      </x:c>
      <x:c r="G263" s="97" t="n">
        <x:f>MIN(ReadMe!$C$10,G262+M263)</x:f>
        <x:v>516.8925970586417</x:v>
      </x:c>
      <x:c r="H263" s="97" t="n">
        <x:f>MIN(ReadMe!$C$10,H262+N263)</x:f>
        <x:v>524.258217379133</x:v>
      </x:c>
      <x:c r="I263" s="97" t="n">
        <x:f>IF(OR($A263&lt;=Drivers!$H$6,C262&gt;=ReadMe!$C$10),0,MAX(ReadMe!$C$15,(Drivers!$E$6+Drivers!$F$6*SIN($A263*ReadMe!$C$14+Drivers!$G$6))*INDEX(TrackData!$G$6:$G$315,MOD(INT(C262),ReadMe!$C$9)+1)*IF(AND($A263&gt;=Drivers!$I$6,$A263&lt;Drivers!$I$6+Drivers!$J$6),Drivers!$K$6,1)*IF(AND($A263&gt;=Drivers!$L$6,$A263&lt;Drivers!$L$6+Drivers!$M$6),Drivers!$N$6,1)))</x:f>
        <x:v>2.801043870232738</x:v>
      </x:c>
      <x:c r="J263" s="97" t="n">
        <x:f>IF(OR($A263&lt;=Drivers!$H$7,D262&gt;=ReadMe!$C$10),0,MAX(ReadMe!$C$15,(Drivers!$E$7+Drivers!$F$7*SIN($A263*ReadMe!$C$14+Drivers!$G$7))*INDEX(TrackData!$G$6:$G$315,MOD(INT(D262),ReadMe!$C$9)+1)*IF(AND($A263&gt;=Drivers!$I$7,$A263&lt;Drivers!$I$7+Drivers!$J$7),Drivers!$K$7,1)*IF(AND($A263&gt;=Drivers!$L$7,$A263&lt;Drivers!$L$7+Drivers!$M$7),Drivers!$N$7,1)))</x:f>
        <x:v>2.4657974344596036</x:v>
      </x:c>
      <x:c r="K263" s="97" t="n">
        <x:f>IF(OR($A263&lt;=Drivers!$H$8,E262&gt;=ReadMe!$C$10),0,MAX(ReadMe!$C$15,(Drivers!$E$8+Drivers!$F$8*SIN($A263*ReadMe!$C$14+Drivers!$G$8))*INDEX(TrackData!$G$6:$G$315,MOD(INT(E262),ReadMe!$C$9)+1)*IF(AND($A263&gt;=Drivers!$I$8,$A263&lt;Drivers!$I$8+Drivers!$J$8),Drivers!$K$8,1)*IF(AND($A263&gt;=Drivers!$L$8,$A263&lt;Drivers!$L$8+Drivers!$M$8),Drivers!$N$8,1)))</x:f>
        <x:v>1.467148253731617</x:v>
      </x:c>
      <x:c r="L263" s="97" t="n">
        <x:f>IF(OR($A263&lt;=Drivers!$H$9,F262&gt;=ReadMe!$C$10),0,MAX(ReadMe!$C$15,(Drivers!$E$9+Drivers!$F$9*SIN($A263*ReadMe!$C$14+Drivers!$G$9))*INDEX(TrackData!$G$6:$G$315,MOD(INT(F262),ReadMe!$C$9)+1)*IF(AND($A263&gt;=Drivers!$I$9,$A263&lt;Drivers!$I$9+Drivers!$J$9),Drivers!$K$9,1)*IF(AND($A263&gt;=Drivers!$L$9,$A263&lt;Drivers!$L$9+Drivers!$M$9),Drivers!$N$9,1)))</x:f>
        <x:v>0.31975302617227463</x:v>
      </x:c>
      <x:c r="M263" s="97" t="n">
        <x:f>IF(OR($A263&lt;=Drivers!$H$10,G262&gt;=ReadMe!$C$10),0,MAX(ReadMe!$C$15,(Drivers!$E$10+Drivers!$F$10*SIN($A263*ReadMe!$C$14+Drivers!$G$10))*INDEX(TrackData!$G$6:$G$315,MOD(INT(G262),ReadMe!$C$9)+1)*IF(AND($A263&gt;=Drivers!$I$10,$A263&lt;Drivers!$I$10+Drivers!$J$10),Drivers!$K$10,1)*IF(AND($A263&gt;=Drivers!$L$10,$A263&lt;Drivers!$L$10+Drivers!$M$10),Drivers!$N$10,1)))</x:f>
        <x:v>2.827374543525286</x:v>
      </x:c>
      <x:c r="N263" s="97" t="n">
        <x:f>IF(OR($A263&lt;=Drivers!$H$11,H262&gt;=ReadMe!$C$10),0,MAX(ReadMe!$C$15,(Drivers!$E$11+Drivers!$F$11*SIN($A263*ReadMe!$C$14+Drivers!$G$11))*INDEX(TrackData!$G$6:$G$315,MOD(INT(H262),ReadMe!$C$9)+1)*IF(AND($A263&gt;=Drivers!$I$11,$A263&lt;Drivers!$I$11+Drivers!$J$11),Drivers!$K$11,1)*IF(AND($A263&gt;=Drivers!$L$11,$A263&lt;Drivers!$L$11+Drivers!$M$11),Drivers!$N$11,1)))</x:f>
        <x:v>2.9051212407055917</x:v>
      </x:c>
      <x:c r="O263" t="n">
        <x:f>MIN(ReadMe!$C$8,MAX(0,INT(C263/ReadMe!$C$9)))</x:f>
        <x:v>1</x:v>
      </x:c>
      <x:c r="P263" t="n">
        <x:f>MIN(ReadMe!$C$8,MAX(0,INT(D263/ReadMe!$C$9)))</x:f>
        <x:v>1</x:v>
      </x:c>
      <x:c r="Q263" t="n">
        <x:f>MIN(ReadMe!$C$8,MAX(0,INT(E263/ReadMe!$C$9)))</x:f>
        <x:v>1</x:v>
      </x:c>
      <x:c r="R263" t="n">
        <x:f>MIN(ReadMe!$C$8,MAX(0,INT(F263/ReadMe!$C$9)))</x:f>
        <x:v>1</x:v>
      </x:c>
      <x:c r="S263" t="n">
        <x:f>MIN(ReadMe!$C$8,MAX(0,INT(G263/ReadMe!$C$9)))</x:f>
        <x:v>1</x:v>
      </x:c>
      <x:c r="T263" t="n">
        <x:f>MIN(ReadMe!$C$8,MAX(0,INT(H263/ReadMe!$C$9)))</x:f>
        <x:v>1</x:v>
      </x:c>
    </x:row>
    <x:row r="264">
      <x:c r="A264" t="n">
        <x:v>258</x:v>
      </x:c>
      <x:c r="B264" s="97" t="n">
        <x:f>A264*ReadMe!$C$12</x:f>
        <x:v>64.5</x:v>
      </x:c>
      <x:c r="C264" s="97" t="n">
        <x:f>MIN(ReadMe!$C$10,C263+I264)</x:f>
        <x:v>574.8410262017198</x:v>
      </x:c>
      <x:c r="D264" s="97" t="n">
        <x:f>MIN(ReadMe!$C$10,D263+J264)</x:f>
        <x:v>559.3658672191141</x:v>
      </x:c>
      <x:c r="E264" s="97" t="n">
        <x:f>MIN(ReadMe!$C$10,E263+K264)</x:f>
        <x:v>544.252456161838</x:v>
      </x:c>
      <x:c r="F264" s="97" t="n">
        <x:f>MIN(ReadMe!$C$10,F263+L264)</x:f>
        <x:v>557.5046201719915</x:v>
      </x:c>
      <x:c r="G264" s="97" t="n">
        <x:f>MIN(ReadMe!$C$10,G263+M264)</x:f>
        <x:v>519.7338386915011</x:v>
      </x:c>
      <x:c r="H264" s="97" t="n">
        <x:f>MIN(ReadMe!$C$10,H263+N264)</x:f>
        <x:v>527.1549595683531</x:v>
      </x:c>
      <x:c r="I264" s="97" t="n">
        <x:f>IF(OR($A264&lt;=Drivers!$H$6,C263&gt;=ReadMe!$C$10),0,MAX(ReadMe!$C$15,(Drivers!$E$6+Drivers!$F$6*SIN($A264*ReadMe!$C$14+Drivers!$G$6))*INDEX(TrackData!$G$6:$G$315,MOD(INT(C263),ReadMe!$C$9)+1)*IF(AND($A264&gt;=Drivers!$I$6,$A264&lt;Drivers!$I$6+Drivers!$J$6),Drivers!$K$6,1)*IF(AND($A264&gt;=Drivers!$L$6,$A264&lt;Drivers!$L$6+Drivers!$M$6),Drivers!$N$6,1)))</x:f>
        <x:v>2.78549641839864</x:v>
      </x:c>
      <x:c r="J264" s="97" t="n">
        <x:f>IF(OR($A264&lt;=Drivers!$H$7,D263&gt;=ReadMe!$C$10),0,MAX(ReadMe!$C$15,(Drivers!$E$7+Drivers!$F$7*SIN($A264*ReadMe!$C$14+Drivers!$G$7))*INDEX(TrackData!$G$6:$G$315,MOD(INT(D263),ReadMe!$C$9)+1)*IF(AND($A264&gt;=Drivers!$I$7,$A264&lt;Drivers!$I$7+Drivers!$J$7),Drivers!$K$7,1)*IF(AND($A264&gt;=Drivers!$L$7,$A264&lt;Drivers!$L$7+Drivers!$M$7),Drivers!$N$7,1)))</x:f>
        <x:v>2.444993947426417</x:v>
      </x:c>
      <x:c r="K264" s="97" t="n">
        <x:f>IF(OR($A264&lt;=Drivers!$H$8,E263&gt;=ReadMe!$C$10),0,MAX(ReadMe!$C$15,(Drivers!$E$8+Drivers!$F$8*SIN($A264*ReadMe!$C$14+Drivers!$G$8))*INDEX(TrackData!$G$6:$G$315,MOD(INT(E263),ReadMe!$C$9)+1)*IF(AND($A264&gt;=Drivers!$I$8,$A264&lt;Drivers!$I$8+Drivers!$J$8),Drivers!$K$8,1)*IF(AND($A264&gt;=Drivers!$L$8,$A264&lt;Drivers!$L$8+Drivers!$M$8),Drivers!$N$8,1)))</x:f>
        <x:v>1.4731729486505598</x:v>
      </x:c>
      <x:c r="L264" s="97" t="n">
        <x:f>IF(OR($A264&lt;=Drivers!$H$9,F263&gt;=ReadMe!$C$10),0,MAX(ReadMe!$C$15,(Drivers!$E$9+Drivers!$F$9*SIN($A264*ReadMe!$C$14+Drivers!$G$9))*INDEX(TrackData!$G$6:$G$315,MOD(INT(F263),ReadMe!$C$9)+1)*IF(AND($A264&gt;=Drivers!$I$9,$A264&lt;Drivers!$I$9+Drivers!$J$9),Drivers!$K$9,1)*IF(AND($A264&gt;=Drivers!$L$9,$A264&lt;Drivers!$L$9+Drivers!$M$9),Drivers!$N$9,1)))</x:f>
        <x:v>0.32223779605062286</x:v>
      </x:c>
      <x:c r="M264" s="97" t="n">
        <x:f>IF(OR($A264&lt;=Drivers!$H$10,G263&gt;=ReadMe!$C$10),0,MAX(ReadMe!$C$15,(Drivers!$E$10+Drivers!$F$10*SIN($A264*ReadMe!$C$14+Drivers!$G$10))*INDEX(TrackData!$G$6:$G$315,MOD(INT(G263),ReadMe!$C$9)+1)*IF(AND($A264&gt;=Drivers!$I$10,$A264&lt;Drivers!$I$10+Drivers!$J$10),Drivers!$K$10,1)*IF(AND($A264&gt;=Drivers!$L$10,$A264&lt;Drivers!$L$10+Drivers!$M$10),Drivers!$N$10,1)))</x:f>
        <x:v>2.8412416328593437</x:v>
      </x:c>
      <x:c r="N264" s="97" t="n">
        <x:f>IF(OR($A264&lt;=Drivers!$H$11,H263&gt;=ReadMe!$C$10),0,MAX(ReadMe!$C$15,(Drivers!$E$11+Drivers!$F$11*SIN($A264*ReadMe!$C$14+Drivers!$G$11))*INDEX(TrackData!$G$6:$G$315,MOD(INT(H263),ReadMe!$C$9)+1)*IF(AND($A264&gt;=Drivers!$I$11,$A264&lt;Drivers!$I$11+Drivers!$J$11),Drivers!$K$11,1)*IF(AND($A264&gt;=Drivers!$L$11,$A264&lt;Drivers!$L$11+Drivers!$M$11),Drivers!$N$11,1)))</x:f>
        <x:v>2.8967421892200726</x:v>
      </x:c>
      <x:c r="O264" t="n">
        <x:f>MIN(ReadMe!$C$8,MAX(0,INT(C264/ReadMe!$C$9)))</x:f>
        <x:v>1</x:v>
      </x:c>
      <x:c r="P264" t="n">
        <x:f>MIN(ReadMe!$C$8,MAX(0,INT(D264/ReadMe!$C$9)))</x:f>
        <x:v>1</x:v>
      </x:c>
      <x:c r="Q264" t="n">
        <x:f>MIN(ReadMe!$C$8,MAX(0,INT(E264/ReadMe!$C$9)))</x:f>
        <x:v>1</x:v>
      </x:c>
      <x:c r="R264" t="n">
        <x:f>MIN(ReadMe!$C$8,MAX(0,INT(F264/ReadMe!$C$9)))</x:f>
        <x:v>1</x:v>
      </x:c>
      <x:c r="S264" t="n">
        <x:f>MIN(ReadMe!$C$8,MAX(0,INT(G264/ReadMe!$C$9)))</x:f>
        <x:v>1</x:v>
      </x:c>
      <x:c r="T264" t="n">
        <x:f>MIN(ReadMe!$C$8,MAX(0,INT(H264/ReadMe!$C$9)))</x:f>
        <x:v>1</x:v>
      </x:c>
    </x:row>
    <x:row r="265">
      <x:c r="A265" t="n">
        <x:v>259</x:v>
      </x:c>
      <x:c r="B265" s="97" t="n">
        <x:f>A265*ReadMe!$C$12</x:f>
        <x:v>64.75</x:v>
      </x:c>
      <x:c r="C265" s="97" t="n">
        <x:f>MIN(ReadMe!$C$10,C264+I265)</x:f>
        <x:v>577.6101111196649</x:v>
      </x:c>
      <x:c r="D265" s="97" t="n">
        <x:f>MIN(ReadMe!$C$10,D264+J265)</x:f>
        <x:v>561.791262604238</x:v>
      </x:c>
      <x:c r="E265" s="97" t="n">
        <x:f>MIN(ReadMe!$C$10,E264+K265)</x:f>
        <x:v>545.733189356926</x:v>
      </x:c>
      <x:c r="F265" s="97" t="n">
        <x:f>MIN(ReadMe!$C$10,F264+L265)</x:f>
        <x:v>557.8293466087206</x:v>
      </x:c>
      <x:c r="G265" s="97" t="n">
        <x:f>MIN(ReadMe!$C$10,G264+M265)</x:f>
        <x:v>522.5869422016411</x:v>
      </x:c>
      <x:c r="H265" s="97" t="n">
        <x:f>MIN(ReadMe!$C$10,H264+N265)</x:f>
        <x:v>530.0415550242924</x:v>
      </x:c>
      <x:c r="I265" s="97" t="n">
        <x:f>IF(OR($A265&lt;=Drivers!$H$6,C264&gt;=ReadMe!$C$10),0,MAX(ReadMe!$C$15,(Drivers!$E$6+Drivers!$F$6*SIN($A265*ReadMe!$C$14+Drivers!$G$6))*INDEX(TrackData!$G$6:$G$315,MOD(INT(C264),ReadMe!$C$9)+1)*IF(AND($A265&gt;=Drivers!$I$6,$A265&lt;Drivers!$I$6+Drivers!$J$6),Drivers!$K$6,1)*IF(AND($A265&gt;=Drivers!$L$6,$A265&lt;Drivers!$L$6+Drivers!$M$6),Drivers!$N$6,1)))</x:f>
        <x:v>2.7690849179450128</x:v>
      </x:c>
      <x:c r="J265" s="97" t="n">
        <x:f>IF(OR($A265&lt;=Drivers!$H$7,D264&gt;=ReadMe!$C$10),0,MAX(ReadMe!$C$15,(Drivers!$E$7+Drivers!$F$7*SIN($A265*ReadMe!$C$14+Drivers!$G$7))*INDEX(TrackData!$G$6:$G$315,MOD(INT(D264),ReadMe!$C$9)+1)*IF(AND($A265&gt;=Drivers!$I$7,$A265&lt;Drivers!$I$7+Drivers!$J$7),Drivers!$K$7,1)*IF(AND($A265&gt;=Drivers!$L$7,$A265&lt;Drivers!$L$7+Drivers!$M$7),Drivers!$N$7,1)))</x:f>
        <x:v>2.425395385123874</x:v>
      </x:c>
      <x:c r="K265" s="97" t="n">
        <x:f>IF(OR($A265&lt;=Drivers!$H$8,E264&gt;=ReadMe!$C$10),0,MAX(ReadMe!$C$15,(Drivers!$E$8+Drivers!$F$8*SIN($A265*ReadMe!$C$14+Drivers!$G$8))*INDEX(TrackData!$G$6:$G$315,MOD(INT(E264),ReadMe!$C$9)+1)*IF(AND($A265&gt;=Drivers!$I$8,$A265&lt;Drivers!$I$8+Drivers!$J$8),Drivers!$K$8,1)*IF(AND($A265&gt;=Drivers!$L$8,$A265&lt;Drivers!$L$8+Drivers!$M$8),Drivers!$N$8,1)))</x:f>
        <x:v>1.4807331950879867</x:v>
      </x:c>
      <x:c r="L265" s="97" t="n">
        <x:f>IF(OR($A265&lt;=Drivers!$H$9,F264&gt;=ReadMe!$C$10),0,MAX(ReadMe!$C$15,(Drivers!$E$9+Drivers!$F$9*SIN($A265*ReadMe!$C$14+Drivers!$G$9))*INDEX(TrackData!$G$6:$G$315,MOD(INT(F264),ReadMe!$C$9)+1)*IF(AND($A265&gt;=Drivers!$I$9,$A265&lt;Drivers!$I$9+Drivers!$J$9),Drivers!$K$9,1)*IF(AND($A265&gt;=Drivers!$L$9,$A265&lt;Drivers!$L$9+Drivers!$M$9),Drivers!$N$9,1)))</x:f>
        <x:v>0.32472643672905077</x:v>
      </x:c>
      <x:c r="M265" s="97" t="n">
        <x:f>IF(OR($A265&lt;=Drivers!$H$10,G264&gt;=ReadMe!$C$10),0,MAX(ReadMe!$C$15,(Drivers!$E$10+Drivers!$F$10*SIN($A265*ReadMe!$C$14+Drivers!$G$10))*INDEX(TrackData!$G$6:$G$315,MOD(INT(G264),ReadMe!$C$9)+1)*IF(AND($A265&gt;=Drivers!$I$10,$A265&lt;Drivers!$I$10+Drivers!$J$10),Drivers!$K$10,1)*IF(AND($A265&gt;=Drivers!$L$10,$A265&lt;Drivers!$L$10+Drivers!$M$10),Drivers!$N$10,1)))</x:f>
        <x:v>2.853103510140078</x:v>
      </x:c>
      <x:c r="N265" s="97" t="n">
        <x:f>IF(OR($A265&lt;=Drivers!$H$11,H264&gt;=ReadMe!$C$10),0,MAX(ReadMe!$C$15,(Drivers!$E$11+Drivers!$F$11*SIN($A265*ReadMe!$C$14+Drivers!$G$11))*INDEX(TrackData!$G$6:$G$315,MOD(INT(H264),ReadMe!$C$9)+1)*IF(AND($A265&gt;=Drivers!$I$11,$A265&lt;Drivers!$I$11+Drivers!$J$11),Drivers!$K$11,1)*IF(AND($A265&gt;=Drivers!$L$11,$A265&lt;Drivers!$L$11+Drivers!$M$11),Drivers!$N$11,1)))</x:f>
        <x:v>2.8865954559393163</x:v>
      </x:c>
      <x:c r="O265" t="n">
        <x:f>MIN(ReadMe!$C$8,MAX(0,INT(C265/ReadMe!$C$9)))</x:f>
        <x:v>1</x:v>
      </x:c>
      <x:c r="P265" t="n">
        <x:f>MIN(ReadMe!$C$8,MAX(0,INT(D265/ReadMe!$C$9)))</x:f>
        <x:v>1</x:v>
      </x:c>
      <x:c r="Q265" t="n">
        <x:f>MIN(ReadMe!$C$8,MAX(0,INT(E265/ReadMe!$C$9)))</x:f>
        <x:v>1</x:v>
      </x:c>
      <x:c r="R265" t="n">
        <x:f>MIN(ReadMe!$C$8,MAX(0,INT(F265/ReadMe!$C$9)))</x:f>
        <x:v>1</x:v>
      </x:c>
      <x:c r="S265" t="n">
        <x:f>MIN(ReadMe!$C$8,MAX(0,INT(G265/ReadMe!$C$9)))</x:f>
        <x:v>1</x:v>
      </x:c>
      <x:c r="T265" t="n">
        <x:f>MIN(ReadMe!$C$8,MAX(0,INT(H265/ReadMe!$C$9)))</x:f>
        <x:v>1</x:v>
      </x:c>
    </x:row>
    <x:row r="266">
      <x:c r="A266" t="n">
        <x:v>260</x:v>
      </x:c>
      <x:c r="B266" s="97" t="n">
        <x:f>A266*ReadMe!$C$12</x:f>
        <x:v>65</x:v>
      </x:c>
      <x:c r="C266" s="97" t="n">
        <x:f>MIN(ReadMe!$C$10,C265+I266)</x:f>
        <x:v>580.3620334824731</x:v>
      </x:c>
      <x:c r="D266" s="97" t="n">
        <x:f>MIN(ReadMe!$C$10,D265+J266)</x:f>
        <x:v>564.1983992887939</x:v>
      </x:c>
      <x:c r="E266" s="97" t="n">
        <x:f>MIN(ReadMe!$C$10,E265+K266)</x:f>
        <x:v>547.222966297325</x:v>
      </x:c>
      <x:c r="F266" s="97" t="n">
        <x:f>MIN(ReadMe!$C$10,F265+L266)</x:f>
        <x:v>558.1565484225225</x:v>
      </x:c>
      <x:c r="G266" s="97" t="n">
        <x:f>MIN(ReadMe!$C$10,G265+M266)</x:f>
        <x:v>525.4498207074373</x:v>
      </x:c>
      <x:c r="H266" s="97" t="n">
        <x:f>MIN(ReadMe!$C$10,H265+N266)</x:f>
        <x:v>532.9163059258816</x:v>
      </x:c>
      <x:c r="I266" s="97" t="n">
        <x:f>IF(OR($A266&lt;=Drivers!$H$6,C265&gt;=ReadMe!$C$10),0,MAX(ReadMe!$C$15,(Drivers!$E$6+Drivers!$F$6*SIN($A266*ReadMe!$C$14+Drivers!$G$6))*INDEX(TrackData!$G$6:$G$315,MOD(INT(C265),ReadMe!$C$9)+1)*IF(AND($A266&gt;=Drivers!$I$6,$A266&lt;Drivers!$I$6+Drivers!$J$6),Drivers!$K$6,1)*IF(AND($A266&gt;=Drivers!$L$6,$A266&lt;Drivers!$L$6+Drivers!$M$6),Drivers!$N$6,1)))</x:f>
        <x:v>2.7519223628081937</x:v>
      </x:c>
      <x:c r="J266" s="97" t="n">
        <x:f>IF(OR($A266&lt;=Drivers!$H$7,D265&gt;=ReadMe!$C$10),0,MAX(ReadMe!$C$15,(Drivers!$E$7+Drivers!$F$7*SIN($A266*ReadMe!$C$14+Drivers!$G$7))*INDEX(TrackData!$G$6:$G$315,MOD(INT(D265),ReadMe!$C$9)+1)*IF(AND($A266&gt;=Drivers!$I$7,$A266&lt;Drivers!$I$7+Drivers!$J$7),Drivers!$K$7,1)*IF(AND($A266&gt;=Drivers!$L$7,$A266&lt;Drivers!$L$7+Drivers!$M$7),Drivers!$N$7,1)))</x:f>
        <x:v>2.4071366845559004</x:v>
      </x:c>
      <x:c r="K266" s="97" t="n">
        <x:f>IF(OR($A266&lt;=Drivers!$H$8,E265&gt;=ReadMe!$C$10),0,MAX(ReadMe!$C$15,(Drivers!$E$8+Drivers!$F$8*SIN($A266*ReadMe!$C$14+Drivers!$G$8))*INDEX(TrackData!$G$6:$G$315,MOD(INT(E265),ReadMe!$C$9)+1)*IF(AND($A266&gt;=Drivers!$I$8,$A266&lt;Drivers!$I$8+Drivers!$J$8),Drivers!$K$8,1)*IF(AND($A266&gt;=Drivers!$L$8,$A266&lt;Drivers!$L$8+Drivers!$M$8),Drivers!$N$8,1)))</x:f>
        <x:v>1.4897769403990428</x:v>
      </x:c>
      <x:c r="L266" s="97" t="n">
        <x:f>IF(OR($A266&lt;=Drivers!$H$9,F265&gt;=ReadMe!$C$10),0,MAX(ReadMe!$C$15,(Drivers!$E$9+Drivers!$F$9*SIN($A266*ReadMe!$C$14+Drivers!$G$9))*INDEX(TrackData!$G$6:$G$315,MOD(INT(F265),ReadMe!$C$9)+1)*IF(AND($A266&gt;=Drivers!$I$9,$A266&lt;Drivers!$I$9+Drivers!$J$9),Drivers!$K$9,1)*IF(AND($A266&gt;=Drivers!$L$9,$A266&lt;Drivers!$L$9+Drivers!$M$9),Drivers!$N$9,1)))</x:f>
        <x:v>0.32720181380189073</x:v>
      </x:c>
      <x:c r="M266" s="97" t="n">
        <x:f>IF(OR($A266&lt;=Drivers!$H$10,G265&gt;=ReadMe!$C$10),0,MAX(ReadMe!$C$15,(Drivers!$E$10+Drivers!$F$10*SIN($A266*ReadMe!$C$14+Drivers!$G$10))*INDEX(TrackData!$G$6:$G$315,MOD(INT(G265),ReadMe!$C$9)+1)*IF(AND($A266&gt;=Drivers!$I$10,$A266&lt;Drivers!$I$10+Drivers!$J$10),Drivers!$K$10,1)*IF(AND($A266&gt;=Drivers!$L$10,$A266&lt;Drivers!$L$10+Drivers!$M$10),Drivers!$N$10,1)))</x:f>
        <x:v>2.862878505796196</x:v>
      </x:c>
      <x:c r="N266" s="97" t="n">
        <x:f>IF(OR($A266&lt;=Drivers!$H$11,H265&gt;=ReadMe!$C$10),0,MAX(ReadMe!$C$15,(Drivers!$E$11+Drivers!$F$11*SIN($A266*ReadMe!$C$14+Drivers!$G$11))*INDEX(TrackData!$G$6:$G$315,MOD(INT(H265),ReadMe!$C$9)+1)*IF(AND($A266&gt;=Drivers!$I$11,$A266&lt;Drivers!$I$11+Drivers!$J$11),Drivers!$K$11,1)*IF(AND($A266&gt;=Drivers!$L$11,$A266&lt;Drivers!$L$11+Drivers!$M$11),Drivers!$N$11,1)))</x:f>
        <x:v>2.8747509015891963</x:v>
      </x:c>
      <x:c r="O266" t="n">
        <x:f>MIN(ReadMe!$C$8,MAX(0,INT(C266/ReadMe!$C$9)))</x:f>
        <x:v>1</x:v>
      </x:c>
      <x:c r="P266" t="n">
        <x:f>MIN(ReadMe!$C$8,MAX(0,INT(D266/ReadMe!$C$9)))</x:f>
        <x:v>1</x:v>
      </x:c>
      <x:c r="Q266" t="n">
        <x:f>MIN(ReadMe!$C$8,MAX(0,INT(E266/ReadMe!$C$9)))</x:f>
        <x:v>1</x:v>
      </x:c>
      <x:c r="R266" t="n">
        <x:f>MIN(ReadMe!$C$8,MAX(0,INT(F266/ReadMe!$C$9)))</x:f>
        <x:v>1</x:v>
      </x:c>
      <x:c r="S266" t="n">
        <x:f>MIN(ReadMe!$C$8,MAX(0,INT(G266/ReadMe!$C$9)))</x:f>
        <x:v>1</x:v>
      </x:c>
      <x:c r="T266" t="n">
        <x:f>MIN(ReadMe!$C$8,MAX(0,INT(H266/ReadMe!$C$9)))</x:f>
        <x:v>1</x:v>
      </x:c>
    </x:row>
    <x:row r="267">
      <x:c r="A267" t="n">
        <x:v>261</x:v>
      </x:c>
      <x:c r="B267" s="97" t="n">
        <x:f>A267*ReadMe!$C$12</x:f>
        <x:v>65.25</x:v>
      </x:c>
      <x:c r="C267" s="97" t="n">
        <x:f>MIN(ReadMe!$C$10,C266+I267)</x:f>
        <x:v>583.0961604004436</x:v>
      </x:c>
      <x:c r="D267" s="97" t="n">
        <x:f>MIN(ReadMe!$C$10,D266+J267)</x:f>
        <x:v>566.5887428465106</x:v>
      </x:c>
      <x:c r="E267" s="97" t="n">
        <x:f>MIN(ReadMe!$C$10,E266+K267)</x:f>
        <x:v>548.7232082153058</x:v>
      </x:c>
      <x:c r="F267" s="97" t="n">
        <x:f>MIN(ReadMe!$C$10,F266+L267)</x:f>
        <x:v>558.4861953067066</x:v>
      </x:c>
      <x:c r="G267" s="97" t="n">
        <x:f>MIN(ReadMe!$C$10,G266+M267)</x:f>
        <x:v>528.3203200259697</x:v>
      </x:c>
      <x:c r="H267" s="97" t="n">
        <x:f>MIN(ReadMe!$C$10,H266+N267)</x:f>
        <x:v>535.7775960023534</x:v>
      </x:c>
      <x:c r="I267" s="97" t="n">
        <x:f>IF(OR($A267&lt;=Drivers!$H$6,C266&gt;=ReadMe!$C$10),0,MAX(ReadMe!$C$15,(Drivers!$E$6+Drivers!$F$6*SIN($A267*ReadMe!$C$14+Drivers!$G$6))*INDEX(TrackData!$G$6:$G$315,MOD(INT(C266),ReadMe!$C$9)+1)*IF(AND($A267&gt;=Drivers!$I$6,$A267&lt;Drivers!$I$6+Drivers!$J$6),Drivers!$K$6,1)*IF(AND($A267&gt;=Drivers!$L$6,$A267&lt;Drivers!$L$6+Drivers!$M$6),Drivers!$N$6,1)))</x:f>
        <x:v>2.734126917970603</x:v>
      </x:c>
      <x:c r="J267" s="97" t="n">
        <x:f>IF(OR($A267&lt;=Drivers!$H$7,D266&gt;=ReadMe!$C$10),0,MAX(ReadMe!$C$15,(Drivers!$E$7+Drivers!$F$7*SIN($A267*ReadMe!$C$14+Drivers!$G$7))*INDEX(TrackData!$G$6:$G$315,MOD(INT(D266),ReadMe!$C$9)+1)*IF(AND($A267&gt;=Drivers!$I$7,$A267&lt;Drivers!$I$7+Drivers!$J$7),Drivers!$K$7,1)*IF(AND($A267&gt;=Drivers!$L$7,$A267&lt;Drivers!$L$7+Drivers!$M$7),Drivers!$N$7,1)))</x:f>
        <x:v>2.3903435577166845</x:v>
      </x:c>
      <x:c r="K267" s="97" t="n">
        <x:f>IF(OR($A267&lt;=Drivers!$H$8,E266&gt;=ReadMe!$C$10),0,MAX(ReadMe!$C$15,(Drivers!$E$8+Drivers!$F$8*SIN($A267*ReadMe!$C$14+Drivers!$G$8))*INDEX(TrackData!$G$6:$G$315,MOD(INT(E266),ReadMe!$C$9)+1)*IF(AND($A267&gt;=Drivers!$I$8,$A267&lt;Drivers!$I$8+Drivers!$J$8),Drivers!$K$8,1)*IF(AND($A267&gt;=Drivers!$L$8,$A267&lt;Drivers!$L$8+Drivers!$M$8),Drivers!$N$8,1)))</x:f>
        <x:v>1.5002419179808142</x:v>
      </x:c>
      <x:c r="L267" s="97" t="n">
        <x:f>IF(OR($A267&lt;=Drivers!$H$9,F266&gt;=ReadMe!$C$10),0,MAX(ReadMe!$C$15,(Drivers!$E$9+Drivers!$F$9*SIN($A267*ReadMe!$C$14+Drivers!$G$9))*INDEX(TrackData!$G$6:$G$315,MOD(INT(F266),ReadMe!$C$9)+1)*IF(AND($A267&gt;=Drivers!$I$9,$A267&lt;Drivers!$I$9+Drivers!$J$9),Drivers!$K$9,1)*IF(AND($A267&gt;=Drivers!$L$9,$A267&lt;Drivers!$L$9+Drivers!$M$9),Drivers!$N$9,1)))</x:f>
        <x:v>0.32964688418401</x:v>
      </x:c>
      <x:c r="M267" s="97" t="n">
        <x:f>IF(OR($A267&lt;=Drivers!$H$10,G266&gt;=ReadMe!$C$10),0,MAX(ReadMe!$C$15,(Drivers!$E$10+Drivers!$F$10*SIN($A267*ReadMe!$C$14+Drivers!$G$10))*INDEX(TrackData!$G$6:$G$315,MOD(INT(G266),ReadMe!$C$9)+1)*IF(AND($A267&gt;=Drivers!$I$10,$A267&lt;Drivers!$I$10+Drivers!$J$10),Drivers!$K$10,1)*IF(AND($A267&gt;=Drivers!$L$10,$A267&lt;Drivers!$L$10+Drivers!$M$10),Drivers!$N$10,1)))</x:f>
        <x:v>2.870499318532486</x:v>
      </x:c>
      <x:c r="N267" s="97" t="n">
        <x:f>IF(OR($A267&lt;=Drivers!$H$11,H266&gt;=ReadMe!$C$10),0,MAX(ReadMe!$C$15,(Drivers!$E$11+Drivers!$F$11*SIN($A267*ReadMe!$C$14+Drivers!$G$11))*INDEX(TrackData!$G$6:$G$315,MOD(INT(H266),ReadMe!$C$9)+1)*IF(AND($A267&gt;=Drivers!$I$11,$A267&lt;Drivers!$I$11+Drivers!$J$11),Drivers!$K$11,1)*IF(AND($A267&gt;=Drivers!$L$11,$A267&lt;Drivers!$L$11+Drivers!$M$11),Drivers!$N$11,1)))</x:f>
        <x:v>2.8612900764718323</x:v>
      </x:c>
      <x:c r="O267" t="n">
        <x:f>MIN(ReadMe!$C$8,MAX(0,INT(C267/ReadMe!$C$9)))</x:f>
        <x:v>1</x:v>
      </x:c>
      <x:c r="P267" t="n">
        <x:f>MIN(ReadMe!$C$8,MAX(0,INT(D267/ReadMe!$C$9)))</x:f>
        <x:v>1</x:v>
      </x:c>
      <x:c r="Q267" t="n">
        <x:f>MIN(ReadMe!$C$8,MAX(0,INT(E267/ReadMe!$C$9)))</x:f>
        <x:v>1</x:v>
      </x:c>
      <x:c r="R267" t="n">
        <x:f>MIN(ReadMe!$C$8,MAX(0,INT(F267/ReadMe!$C$9)))</x:f>
        <x:v>1</x:v>
      </x:c>
      <x:c r="S267" t="n">
        <x:f>MIN(ReadMe!$C$8,MAX(0,INT(G267/ReadMe!$C$9)))</x:f>
        <x:v>1</x:v>
      </x:c>
      <x:c r="T267" t="n">
        <x:f>MIN(ReadMe!$C$8,MAX(0,INT(H267/ReadMe!$C$9)))</x:f>
        <x:v>1</x:v>
      </x:c>
    </x:row>
    <x:row r="268">
      <x:c r="A268" t="n">
        <x:v>262</x:v>
      </x:c>
      <x:c r="B268" s="97" t="n">
        <x:f>A268*ReadMe!$C$12</x:f>
        <x:v>65.5</x:v>
      </x:c>
      <x:c r="C268" s="97" t="n">
        <x:f>MIN(ReadMe!$C$10,C267+I268)</x:f>
        <x:v>585.811981506333</x:v>
      </x:c>
      <x:c r="D268" s="97" t="n">
        <x:f>MIN(ReadMe!$C$10,D267+J268)</x:f>
        <x:v>568.9638744725685</x:v>
      </x:c>
      <x:c r="E268" s="97" t="n">
        <x:f>MIN(ReadMe!$C$10,E267+K268)</x:f>
        <x:v>550.2352642912866</x:v>
      </x:c>
      <x:c r="F268" s="97" t="n">
        <x:f>MIN(ReadMe!$C$10,F267+L268)</x:f>
        <x:v>561.2532354188169</x:v>
      </x:c>
      <x:c r="G268" s="97" t="n">
        <x:f>MIN(ReadMe!$C$10,G267+M268)</x:f>
        <x:v>531.1962335046721</x:v>
      </x:c>
      <x:c r="H268" s="97" t="n">
        <x:f>MIN(ReadMe!$C$10,H267+N268)</x:f>
        <x:v>538.6239016613414</x:v>
      </x:c>
      <x:c r="I268" s="97" t="n">
        <x:f>IF(OR($A268&lt;=Drivers!$H$6,C267&gt;=ReadMe!$C$10),0,MAX(ReadMe!$C$15,(Drivers!$E$6+Drivers!$F$6*SIN($A268*ReadMe!$C$14+Drivers!$G$6))*INDEX(TrackData!$G$6:$G$315,MOD(INT(C267),ReadMe!$C$9)+1)*IF(AND($A268&gt;=Drivers!$I$6,$A268&lt;Drivers!$I$6+Drivers!$J$6),Drivers!$K$6,1)*IF(AND($A268&gt;=Drivers!$L$6,$A268&lt;Drivers!$L$6+Drivers!$M$6),Drivers!$N$6,1)))</x:f>
        <x:v>2.7158211058893893</x:v>
      </x:c>
      <x:c r="J268" s="97" t="n">
        <x:f>IF(OR($A268&lt;=Drivers!$H$7,D267&gt;=ReadMe!$C$10),0,MAX(ReadMe!$C$15,(Drivers!$E$7+Drivers!$F$7*SIN($A268*ReadMe!$C$14+Drivers!$G$7))*INDEX(TrackData!$G$6:$G$315,MOD(INT(D267),ReadMe!$C$9)+1)*IF(AND($A268&gt;=Drivers!$I$7,$A268&lt;Drivers!$I$7+Drivers!$J$7),Drivers!$K$7,1)*IF(AND($A268&gt;=Drivers!$L$7,$A268&lt;Drivers!$L$7+Drivers!$M$7),Drivers!$N$7,1)))</x:f>
        <x:v>2.375131626057802</x:v>
      </x:c>
      <x:c r="K268" s="97" t="n">
        <x:f>IF(OR($A268&lt;=Drivers!$H$8,E267&gt;=ReadMe!$C$10),0,MAX(ReadMe!$C$15,(Drivers!$E$8+Drivers!$F$8*SIN($A268*ReadMe!$C$14+Drivers!$G$8))*INDEX(TrackData!$G$6:$G$315,MOD(INT(E267),ReadMe!$C$9)+1)*IF(AND($A268&gt;=Drivers!$I$8,$A268&lt;Drivers!$I$8+Drivers!$J$8),Drivers!$K$8,1)*IF(AND($A268&gt;=Drivers!$L$8,$A268&lt;Drivers!$L$8+Drivers!$M$8),Drivers!$N$8,1)))</x:f>
        <x:v>1.5120560759807609</x:v>
      </x:c>
      <x:c r="L268" s="97" t="n">
        <x:f>IF(OR($A268&lt;=Drivers!$H$9,F267&gt;=ReadMe!$C$10),0,MAX(ReadMe!$C$15,(Drivers!$E$9+Drivers!$F$9*SIN($A268*ReadMe!$C$14+Drivers!$G$9))*INDEX(TrackData!$G$6:$G$315,MOD(INT(F267),ReadMe!$C$9)+1)*IF(AND($A268&gt;=Drivers!$I$9,$A268&lt;Drivers!$I$9+Drivers!$J$9),Drivers!$K$9,1)*IF(AND($A268&gt;=Drivers!$L$9,$A268&lt;Drivers!$L$9+Drivers!$M$9),Drivers!$N$9,1)))</x:f>
        <x:v>2.767040112110311</x:v>
      </x:c>
      <x:c r="M268" s="97" t="n">
        <x:f>IF(OR($A268&lt;=Drivers!$H$10,G267&gt;=ReadMe!$C$10),0,MAX(ReadMe!$C$15,(Drivers!$E$10+Drivers!$F$10*SIN($A268*ReadMe!$C$14+Drivers!$G$10))*INDEX(TrackData!$G$6:$G$315,MOD(INT(G267),ReadMe!$C$9)+1)*IF(AND($A268&gt;=Drivers!$I$10,$A268&lt;Drivers!$I$10+Drivers!$J$10),Drivers!$K$10,1)*IF(AND($A268&gt;=Drivers!$L$10,$A268&lt;Drivers!$L$10+Drivers!$M$10),Drivers!$N$10,1)))</x:f>
        <x:v>2.875913478702336</x:v>
      </x:c>
      <x:c r="N268" s="97" t="n">
        <x:f>IF(OR($A268&lt;=Drivers!$H$11,H267&gt;=ReadMe!$C$10),0,MAX(ReadMe!$C$15,(Drivers!$E$11+Drivers!$F$11*SIN($A268*ReadMe!$C$14+Drivers!$G$11))*INDEX(TrackData!$G$6:$G$315,MOD(INT(H267),ReadMe!$C$9)+1)*IF(AND($A268&gt;=Drivers!$I$11,$A268&lt;Drivers!$I$11+Drivers!$J$11),Drivers!$K$11,1)*IF(AND($A268&gt;=Drivers!$L$11,$A268&lt;Drivers!$L$11+Drivers!$M$11),Drivers!$N$11,1)))</x:f>
        <x:v>2.846305658988</x:v>
      </x:c>
      <x:c r="O268" t="n">
        <x:f>MIN(ReadMe!$C$8,MAX(0,INT(C268/ReadMe!$C$9)))</x:f>
        <x:v>1</x:v>
      </x:c>
      <x:c r="P268" t="n">
        <x:f>MIN(ReadMe!$C$8,MAX(0,INT(D268/ReadMe!$C$9)))</x:f>
        <x:v>1</x:v>
      </x:c>
      <x:c r="Q268" t="n">
        <x:f>MIN(ReadMe!$C$8,MAX(0,INT(E268/ReadMe!$C$9)))</x:f>
        <x:v>1</x:v>
      </x:c>
      <x:c r="R268" t="n">
        <x:f>MIN(ReadMe!$C$8,MAX(0,INT(F268/ReadMe!$C$9)))</x:f>
        <x:v>1</x:v>
      </x:c>
      <x:c r="S268" t="n">
        <x:f>MIN(ReadMe!$C$8,MAX(0,INT(G268/ReadMe!$C$9)))</x:f>
        <x:v>1</x:v>
      </x:c>
      <x:c r="T268" t="n">
        <x:f>MIN(ReadMe!$C$8,MAX(0,INT(H268/ReadMe!$C$9)))</x:f>
        <x:v>1</x:v>
      </x:c>
    </x:row>
    <x:row r="269">
      <x:c r="A269" t="n">
        <x:v>263</x:v>
      </x:c>
      <x:c r="B269" s="97" t="n">
        <x:f>A269*ReadMe!$C$12</x:f>
        <x:v>65.75</x:v>
      </x:c>
      <x:c r="C269" s="97" t="n">
        <x:f>MIN(ReadMe!$C$10,C268+I269)</x:f>
        <x:v>588.5091124692567</x:v>
      </x:c>
      <x:c r="D269" s="97" t="n">
        <x:f>MIN(ReadMe!$C$10,D268+J269)</x:f>
        <x:v>571.3254800969977</x:v>
      </x:c>
      <x:c r="E269" s="97" t="n">
        <x:f>MIN(ReadMe!$C$10,E268+K269)</x:f>
        <x:v>551.7604023646636</x:v>
      </x:c>
      <x:c r="F269" s="97" t="n">
        <x:f>MIN(ReadMe!$C$10,F268+L269)</x:f>
        <x:v>564.039727850118</x:v>
      </x:c>
      <x:c r="G269" s="97" t="n">
        <x:f>MIN(ReadMe!$C$10,G268+M269)</x:f>
        <x:v>534.0753172142358</x:v>
      </x:c>
      <x:c r="H269" s="97" t="n">
        <x:f>MIN(ReadMe!$C$10,H268+N269)</x:f>
        <x:v>541.4538024788835</x:v>
      </x:c>
      <x:c r="I269" s="97" t="n">
        <x:f>IF(OR($A269&lt;=Drivers!$H$6,C268&gt;=ReadMe!$C$10),0,MAX(ReadMe!$C$15,(Drivers!$E$6+Drivers!$F$6*SIN($A269*ReadMe!$C$14+Drivers!$G$6))*INDEX(TrackData!$G$6:$G$315,MOD(INT(C268),ReadMe!$C$9)+1)*IF(AND($A269&gt;=Drivers!$I$6,$A269&lt;Drivers!$I$6+Drivers!$J$6),Drivers!$K$6,1)*IF(AND($A269&gt;=Drivers!$L$6,$A269&lt;Drivers!$L$6+Drivers!$M$6),Drivers!$N$6,1)))</x:f>
        <x:v>2.697130962923679</x:v>
      </x:c>
      <x:c r="J269" s="97" t="n">
        <x:f>IF(OR($A269&lt;=Drivers!$H$7,D268&gt;=ReadMe!$C$10),0,MAX(ReadMe!$C$15,(Drivers!$E$7+Drivers!$F$7*SIN($A269*ReadMe!$C$14+Drivers!$G$7))*INDEX(TrackData!$G$6:$G$315,MOD(INT(D268),ReadMe!$C$9)+1)*IF(AND($A269&gt;=Drivers!$I$7,$A269&lt;Drivers!$I$7+Drivers!$J$7),Drivers!$K$7,1)*IF(AND($A269&gt;=Drivers!$L$7,$A269&lt;Drivers!$L$7+Drivers!$M$7),Drivers!$N$7,1)))</x:f>
        <x:v>2.3616056244292043</x:v>
      </x:c>
      <x:c r="K269" s="97" t="n">
        <x:f>IF(OR($A269&lt;=Drivers!$H$8,E268&gt;=ReadMe!$C$10),0,MAX(ReadMe!$C$15,(Drivers!$E$8+Drivers!$F$8*SIN($A269*ReadMe!$C$14+Drivers!$G$8))*INDEX(TrackData!$G$6:$G$315,MOD(INT(E268),ReadMe!$C$9)+1)*IF(AND($A269&gt;=Drivers!$I$8,$A269&lt;Drivers!$I$8+Drivers!$J$8),Drivers!$K$8,1)*IF(AND($A269&gt;=Drivers!$L$8,$A269&lt;Drivers!$L$8+Drivers!$M$8),Drivers!$N$8,1)))</x:f>
        <x:v>1.5251380733770339</x:v>
      </x:c>
      <x:c r="L269" s="97" t="n">
        <x:f>IF(OR($A269&lt;=Drivers!$H$9,F268&gt;=ReadMe!$C$10),0,MAX(ReadMe!$C$15,(Drivers!$E$9+Drivers!$F$9*SIN($A269*ReadMe!$C$14+Drivers!$G$9))*INDEX(TrackData!$G$6:$G$315,MOD(INT(F268),ReadMe!$C$9)+1)*IF(AND($A269&gt;=Drivers!$I$9,$A269&lt;Drivers!$I$9+Drivers!$J$9),Drivers!$K$9,1)*IF(AND($A269&gt;=Drivers!$L$9,$A269&lt;Drivers!$L$9+Drivers!$M$9),Drivers!$N$9,1)))</x:f>
        <x:v>2.7864924313011175</x:v>
      </x:c>
      <x:c r="M269" s="97" t="n">
        <x:f>IF(OR($A269&lt;=Drivers!$H$10,G268&gt;=ReadMe!$C$10),0,MAX(ReadMe!$C$15,(Drivers!$E$10+Drivers!$F$10*SIN($A269*ReadMe!$C$14+Drivers!$G$10))*INDEX(TrackData!$G$6:$G$315,MOD(INT(G268),ReadMe!$C$9)+1)*IF(AND($A269&gt;=Drivers!$I$10,$A269&lt;Drivers!$I$10+Drivers!$J$10),Drivers!$K$10,1)*IF(AND($A269&gt;=Drivers!$L$10,$A269&lt;Drivers!$L$10+Drivers!$M$10),Drivers!$N$10,1)))</x:f>
        <x:v>2.879083709563665</x:v>
      </x:c>
      <x:c r="N269" s="97" t="n">
        <x:f>IF(OR($A269&lt;=Drivers!$H$11,H268&gt;=ReadMe!$C$10),0,MAX(ReadMe!$C$15,(Drivers!$E$11+Drivers!$F$11*SIN($A269*ReadMe!$C$14+Drivers!$G$11))*INDEX(TrackData!$G$6:$G$315,MOD(INT(H268),ReadMe!$C$9)+1)*IF(AND($A269&gt;=Drivers!$I$11,$A269&lt;Drivers!$I$11+Drivers!$J$11),Drivers!$K$11,1)*IF(AND($A269&gt;=Drivers!$L$11,$A269&lt;Drivers!$L$11+Drivers!$M$11),Drivers!$N$11,1)))</x:f>
        <x:v>2.8299008175420783</x:v>
      </x:c>
      <x:c r="O269" t="n">
        <x:f>MIN(ReadMe!$C$8,MAX(0,INT(C269/ReadMe!$C$9)))</x:f>
        <x:v>1</x:v>
      </x:c>
      <x:c r="P269" t="n">
        <x:f>MIN(ReadMe!$C$8,MAX(0,INT(D269/ReadMe!$C$9)))</x:f>
        <x:v>1</x:v>
      </x:c>
      <x:c r="Q269" t="n">
        <x:f>MIN(ReadMe!$C$8,MAX(0,INT(E269/ReadMe!$C$9)))</x:f>
        <x:v>1</x:v>
      </x:c>
      <x:c r="R269" t="n">
        <x:f>MIN(ReadMe!$C$8,MAX(0,INT(F269/ReadMe!$C$9)))</x:f>
        <x:v>1</x:v>
      </x:c>
      <x:c r="S269" t="n">
        <x:f>MIN(ReadMe!$C$8,MAX(0,INT(G269/ReadMe!$C$9)))</x:f>
        <x:v>1</x:v>
      </x:c>
      <x:c r="T269" t="n">
        <x:f>MIN(ReadMe!$C$8,MAX(0,INT(H269/ReadMe!$C$9)))</x:f>
        <x:v>1</x:v>
      </x:c>
    </x:row>
    <x:row r="270">
      <x:c r="A270" t="n">
        <x:v>264</x:v>
      </x:c>
      <x:c r="B270" s="97" t="n">
        <x:f>A270*ReadMe!$C$12</x:f>
        <x:v>66</x:v>
      </x:c>
      <x:c r="C270" s="97" t="n">
        <x:f>MIN(ReadMe!$C$10,C269+I270)</x:f>
        <x:v>591.1872976408251</x:v>
      </x:c>
      <x:c r="D270" s="97" t="n">
        <x:f>MIN(ReadMe!$C$10,D269+J270)</x:f>
        <x:v>573.6753387769727</x:v>
      </x:c>
      <x:c r="E270" s="97" t="n">
        <x:f>MIN(ReadMe!$C$10,E269+K270)</x:f>
        <x:v>554.0928233343835</x:v>
      </x:c>
      <x:c r="F270" s="97" t="n">
        <x:f>MIN(ReadMe!$C$10,F269+L270)</x:f>
        <x:v>566.8450082457771</x:v>
      </x:c>
      <x:c r="G270" s="97" t="n">
        <x:f>MIN(ReadMe!$C$10,G269+M270)</x:f>
        <x:v>536.9553053981668</x:v>
      </x:c>
      <x:c r="H270" s="97" t="n">
        <x:f>MIN(ReadMe!$C$10,H269+N270)</x:f>
        <x:v>543.3098468890306</x:v>
      </x:c>
      <x:c r="I270" s="97" t="n">
        <x:f>IF(OR($A270&lt;=Drivers!$H$6,C269&gt;=ReadMe!$C$10),0,MAX(ReadMe!$C$15,(Drivers!$E$6+Drivers!$F$6*SIN($A270*ReadMe!$C$14+Drivers!$G$6))*INDEX(TrackData!$G$6:$G$315,MOD(INT(C269),ReadMe!$C$9)+1)*IF(AND($A270&gt;=Drivers!$I$6,$A270&lt;Drivers!$I$6+Drivers!$J$6),Drivers!$K$6,1)*IF(AND($A270&gt;=Drivers!$L$6,$A270&lt;Drivers!$L$6+Drivers!$M$6),Drivers!$N$6,1)))</x:f>
        <x:v>2.6781851715684333</x:v>
      </x:c>
      <x:c r="J270" s="97" t="n">
        <x:f>IF(OR($A270&lt;=Drivers!$H$7,D269&gt;=ReadMe!$C$10),0,MAX(ReadMe!$C$15,(Drivers!$E$7+Drivers!$F$7*SIN($A270*ReadMe!$C$14+Drivers!$G$7))*INDEX(TrackData!$G$6:$G$315,MOD(INT(D269),ReadMe!$C$9)+1)*IF(AND($A270&gt;=Drivers!$I$7,$A270&lt;Drivers!$I$7+Drivers!$J$7),Drivers!$K$7,1)*IF(AND($A270&gt;=Drivers!$L$7,$A270&lt;Drivers!$L$7+Drivers!$M$7),Drivers!$N$7,1)))</x:f>
        <x:v>2.349858679974948</x:v>
      </x:c>
      <x:c r="K270" s="97" t="n">
        <x:f>IF(OR($A270&lt;=Drivers!$H$8,E269&gt;=ReadMe!$C$10),0,MAX(ReadMe!$C$15,(Drivers!$E$8+Drivers!$F$8*SIN($A270*ReadMe!$C$14+Drivers!$G$8))*INDEX(TrackData!$G$6:$G$315,MOD(INT(E269),ReadMe!$C$9)+1)*IF(AND($A270&gt;=Drivers!$I$8,$A270&lt;Drivers!$I$8+Drivers!$J$8),Drivers!$K$8,1)*IF(AND($A270&gt;=Drivers!$L$8,$A270&lt;Drivers!$L$8+Drivers!$M$8),Drivers!$N$8,1)))</x:f>
        <x:v>2.3324209697199416</x:v>
      </x:c>
      <x:c r="L270" s="97" t="n">
        <x:f>IF(OR($A270&lt;=Drivers!$H$9,F269&gt;=ReadMe!$C$10),0,MAX(ReadMe!$C$15,(Drivers!$E$9+Drivers!$F$9*SIN($A270*ReadMe!$C$14+Drivers!$G$9))*INDEX(TrackData!$G$6:$G$315,MOD(INT(F269),ReadMe!$C$9)+1)*IF(AND($A270&gt;=Drivers!$I$9,$A270&lt;Drivers!$I$9+Drivers!$J$9),Drivers!$K$9,1)*IF(AND($A270&gt;=Drivers!$L$9,$A270&lt;Drivers!$L$9+Drivers!$M$9),Drivers!$N$9,1)))</x:f>
        <x:v>2.805280395659136</x:v>
      </x:c>
      <x:c r="M270" s="97" t="n">
        <x:f>IF(OR($A270&lt;=Drivers!$H$10,G269&gt;=ReadMe!$C$10),0,MAX(ReadMe!$C$15,(Drivers!$E$10+Drivers!$F$10*SIN($A270*ReadMe!$C$14+Drivers!$G$10))*INDEX(TrackData!$G$6:$G$315,MOD(INT(G269),ReadMe!$C$9)+1)*IF(AND($A270&gt;=Drivers!$I$10,$A270&lt;Drivers!$I$10+Drivers!$J$10),Drivers!$K$10,1)*IF(AND($A270&gt;=Drivers!$L$10,$A270&lt;Drivers!$L$10+Drivers!$M$10),Drivers!$N$10,1)))</x:f>
        <x:v>2.8799881839310113</x:v>
      </x:c>
      <x:c r="N270" s="97" t="n">
        <x:f>IF(OR($A270&lt;=Drivers!$H$11,H269&gt;=ReadMe!$C$10),0,MAX(ReadMe!$C$15,(Drivers!$E$11+Drivers!$F$11*SIN($A270*ReadMe!$C$14+Drivers!$G$11))*INDEX(TrackData!$G$6:$G$315,MOD(INT(H269),ReadMe!$C$9)+1)*IF(AND($A270&gt;=Drivers!$I$11,$A270&lt;Drivers!$I$11+Drivers!$J$11),Drivers!$K$11,1)*IF(AND($A270&gt;=Drivers!$L$11,$A270&lt;Drivers!$L$11+Drivers!$M$11),Drivers!$N$11,1)))</x:f>
        <x:v>1.8560444101470686</x:v>
      </x:c>
      <x:c r="O270" t="n">
        <x:f>MIN(ReadMe!$C$8,MAX(0,INT(C270/ReadMe!$C$9)))</x:f>
        <x:v>1</x:v>
      </x:c>
      <x:c r="P270" t="n">
        <x:f>MIN(ReadMe!$C$8,MAX(0,INT(D270/ReadMe!$C$9)))</x:f>
        <x:v>1</x:v>
      </x:c>
      <x:c r="Q270" t="n">
        <x:f>MIN(ReadMe!$C$8,MAX(0,INT(E270/ReadMe!$C$9)))</x:f>
        <x:v>1</x:v>
      </x:c>
      <x:c r="R270" t="n">
        <x:f>MIN(ReadMe!$C$8,MAX(0,INT(F270/ReadMe!$C$9)))</x:f>
        <x:v>1</x:v>
      </x:c>
      <x:c r="S270" t="n">
        <x:f>MIN(ReadMe!$C$8,MAX(0,INT(G270/ReadMe!$C$9)))</x:f>
        <x:v>1</x:v>
      </x:c>
      <x:c r="T270" t="n">
        <x:f>MIN(ReadMe!$C$8,MAX(0,INT(H270/ReadMe!$C$9)))</x:f>
        <x:v>1</x:v>
      </x:c>
    </x:row>
    <x:row r="271">
      <x:c r="A271" t="n">
        <x:v>265</x:v>
      </x:c>
      <x:c r="B271" s="97" t="n">
        <x:f>A271*ReadMe!$C$12</x:f>
        <x:v>66.25</x:v>
      </x:c>
      <x:c r="C271" s="97" t="n">
        <x:f>MIN(ReadMe!$C$10,C270+I271)</x:f>
        <x:v>593.8464118152947</x:v>
      </x:c>
      <x:c r="D271" s="97" t="n">
        <x:f>MIN(ReadMe!$C$10,D270+J271)</x:f>
        <x:v>576.0153104479213</x:v>
      </x:c>
      <x:c r="E271" s="97" t="n">
        <x:f>MIN(ReadMe!$C$10,E270+K271)</x:f>
        <x:v>556.4484857536944</x:v>
      </x:c>
      <x:c r="F271" s="97" t="n">
        <x:f>MIN(ReadMe!$C$10,F270+L271)</x:f>
        <x:v>569.6682828949617</x:v>
      </x:c>
      <x:c r="G271" s="97" t="n">
        <x:f>MIN(ReadMe!$C$10,G270+M271)</x:f>
        <x:v>539.8339260726235</x:v>
      </x:c>
      <x:c r="H271" s="97" t="n">
        <x:f>MIN(ReadMe!$C$10,H270+N271)</x:f>
        <x:v>545.15341872275</x:v>
      </x:c>
      <x:c r="I271" s="97" t="n">
        <x:f>IF(OR($A271&lt;=Drivers!$H$6,C270&gt;=ReadMe!$C$10),0,MAX(ReadMe!$C$15,(Drivers!$E$6+Drivers!$F$6*SIN($A271*ReadMe!$C$14+Drivers!$G$6))*INDEX(TrackData!$G$6:$G$315,MOD(INT(C270),ReadMe!$C$9)+1)*IF(AND($A271&gt;=Drivers!$I$6,$A271&lt;Drivers!$I$6+Drivers!$J$6),Drivers!$K$6,1)*IF(AND($A271&gt;=Drivers!$L$6,$A271&lt;Drivers!$L$6+Drivers!$M$6),Drivers!$N$6,1)))</x:f>
        <x:v>2.6591141744695492</x:v>
      </x:c>
      <x:c r="J271" s="97" t="n">
        <x:f>IF(OR($A271&lt;=Drivers!$H$7,D270&gt;=ReadMe!$C$10),0,MAX(ReadMe!$C$15,(Drivers!$E$7+Drivers!$F$7*SIN($A271*ReadMe!$C$14+Drivers!$G$7))*INDEX(TrackData!$G$6:$G$315,MOD(INT(D270),ReadMe!$C$9)+1)*IF(AND($A271&gt;=Drivers!$I$7,$A271&lt;Drivers!$I$7+Drivers!$J$7),Drivers!$K$7,1)*IF(AND($A271&gt;=Drivers!$L$7,$A271&lt;Drivers!$L$7+Drivers!$M$7),Drivers!$N$7,1)))</x:f>
        <x:v>2.339971670948525</x:v>
      </x:c>
      <x:c r="K271" s="97" t="n">
        <x:f>IF(OR($A271&lt;=Drivers!$H$8,E270&gt;=ReadMe!$C$10),0,MAX(ReadMe!$C$15,(Drivers!$E$8+Drivers!$F$8*SIN($A271*ReadMe!$C$14+Drivers!$G$8))*INDEX(TrackData!$G$6:$G$315,MOD(INT(E270),ReadMe!$C$9)+1)*IF(AND($A271&gt;=Drivers!$I$8,$A271&lt;Drivers!$I$8+Drivers!$J$8),Drivers!$K$8,1)*IF(AND($A271&gt;=Drivers!$L$8,$A271&lt;Drivers!$L$8+Drivers!$M$8),Drivers!$N$8,1)))</x:f>
        <x:v>2.3556624193109172</x:v>
      </x:c>
      <x:c r="L271" s="97" t="n">
        <x:f>IF(OR($A271&lt;=Drivers!$H$9,F270&gt;=ReadMe!$C$10),0,MAX(ReadMe!$C$15,(Drivers!$E$9+Drivers!$F$9*SIN($A271*ReadMe!$C$14+Drivers!$G$9))*INDEX(TrackData!$G$6:$G$315,MOD(INT(F270),ReadMe!$C$9)+1)*IF(AND($A271&gt;=Drivers!$I$9,$A271&lt;Drivers!$I$9+Drivers!$J$9),Drivers!$K$9,1)*IF(AND($A271&gt;=Drivers!$L$9,$A271&lt;Drivers!$L$9+Drivers!$M$9),Drivers!$N$9,1)))</x:f>
        <x:v>2.8232746491846115</x:v>
      </x:c>
      <x:c r="M271" s="97" t="n">
        <x:f>IF(OR($A271&lt;=Drivers!$H$10,G270&gt;=ReadMe!$C$10),0,MAX(ReadMe!$C$15,(Drivers!$E$10+Drivers!$F$10*SIN($A271*ReadMe!$C$14+Drivers!$G$10))*INDEX(TrackData!$G$6:$G$315,MOD(INT(G270),ReadMe!$C$9)+1)*IF(AND($A271&gt;=Drivers!$I$10,$A271&lt;Drivers!$I$10+Drivers!$J$10),Drivers!$K$10,1)*IF(AND($A271&gt;=Drivers!$L$10,$A271&lt;Drivers!$L$10+Drivers!$M$10),Drivers!$N$10,1)))</x:f>
        <x:v>2.8786206744567053</x:v>
      </x:c>
      <x:c r="N271" s="97" t="n">
        <x:f>IF(OR($A271&lt;=Drivers!$H$11,H270&gt;=ReadMe!$C$10),0,MAX(ReadMe!$C$15,(Drivers!$E$11+Drivers!$F$11*SIN($A271*ReadMe!$C$14+Drivers!$G$11))*INDEX(TrackData!$G$6:$G$315,MOD(INT(H270),ReadMe!$C$9)+1)*IF(AND($A271&gt;=Drivers!$I$11,$A271&lt;Drivers!$I$11+Drivers!$J$11),Drivers!$K$11,1)*IF(AND($A271&gt;=Drivers!$L$11,$A271&lt;Drivers!$L$11+Drivers!$M$11),Drivers!$N$11,1)))</x:f>
        <x:v>1.8435718337194087</x:v>
      </x:c>
      <x:c r="O271" t="n">
        <x:f>MIN(ReadMe!$C$8,MAX(0,INT(C271/ReadMe!$C$9)))</x:f>
        <x:v>1</x:v>
      </x:c>
      <x:c r="P271" t="n">
        <x:f>MIN(ReadMe!$C$8,MAX(0,INT(D271/ReadMe!$C$9)))</x:f>
        <x:v>1</x:v>
      </x:c>
      <x:c r="Q271" t="n">
        <x:f>MIN(ReadMe!$C$8,MAX(0,INT(E271/ReadMe!$C$9)))</x:f>
        <x:v>1</x:v>
      </x:c>
      <x:c r="R271" t="n">
        <x:f>MIN(ReadMe!$C$8,MAX(0,INT(F271/ReadMe!$C$9)))</x:f>
        <x:v>1</x:v>
      </x:c>
      <x:c r="S271" t="n">
        <x:f>MIN(ReadMe!$C$8,MAX(0,INT(G271/ReadMe!$C$9)))</x:f>
        <x:v>1</x:v>
      </x:c>
      <x:c r="T271" t="n">
        <x:f>MIN(ReadMe!$C$8,MAX(0,INT(H271/ReadMe!$C$9)))</x:f>
        <x:v>1</x:v>
      </x:c>
    </x:row>
    <x:row r="272">
      <x:c r="A272" t="n">
        <x:v>266</x:v>
      </x:c>
      <x:c r="B272" s="97" t="n">
        <x:f>A272*ReadMe!$C$12</x:f>
        <x:v>66.5</x:v>
      </x:c>
      <x:c r="C272" s="97" t="n">
        <x:f>MIN(ReadMe!$C$10,C271+I272)</x:f>
        <x:v>596.486461091615</x:v>
      </x:c>
      <x:c r="D272" s="97" t="n">
        <x:f>MIN(ReadMe!$C$10,D271+J272)</x:f>
        <x:v>578.3473231177836</x:v>
      </x:c>
      <x:c r="E272" s="97" t="n">
        <x:f>MIN(ReadMe!$C$10,E271+K272)</x:f>
        <x:v>558.8288653467091</x:v>
      </x:c>
      <x:c r="F272" s="97" t="n">
        <x:f>MIN(ReadMe!$C$10,F271+L272)</x:f>
        <x:v>572.5086341955752</x:v>
      </x:c>
      <x:c r="G272" s="97" t="n">
        <x:f>MIN(ReadMe!$C$10,G271+M272)</x:f>
        <x:v>542.70891666913</x:v>
      </x:c>
      <x:c r="H272" s="97" t="n">
        <x:f>MIN(ReadMe!$C$10,H271+N272)</x:f>
        <x:v>546.9838214073078</x:v>
      </x:c>
      <x:c r="I272" s="97" t="n">
        <x:f>IF(OR($A272&lt;=Drivers!$H$6,C271&gt;=ReadMe!$C$10),0,MAX(ReadMe!$C$15,(Drivers!$E$6+Drivers!$F$6*SIN($A272*ReadMe!$C$14+Drivers!$G$6))*INDEX(TrackData!$G$6:$G$315,MOD(INT(C271),ReadMe!$C$9)+1)*IF(AND($A272&gt;=Drivers!$I$6,$A272&lt;Drivers!$I$6+Drivers!$J$6),Drivers!$K$6,1)*IF(AND($A272&gt;=Drivers!$L$6,$A272&lt;Drivers!$L$6+Drivers!$M$6),Drivers!$N$6,1)))</x:f>
        <x:v>2.640049276320233</x:v>
      </x:c>
      <x:c r="J272" s="97" t="n">
        <x:f>IF(OR($A272&lt;=Drivers!$H$7,D271&gt;=ReadMe!$C$10),0,MAX(ReadMe!$C$15,(Drivers!$E$7+Drivers!$F$7*SIN($A272*ReadMe!$C$14+Drivers!$G$7))*INDEX(TrackData!$G$6:$G$315,MOD(INT(D271),ReadMe!$C$9)+1)*IF(AND($A272&gt;=Drivers!$I$7,$A272&lt;Drivers!$I$7+Drivers!$J$7),Drivers!$K$7,1)*IF(AND($A272&gt;=Drivers!$L$7,$A272&lt;Drivers!$L$7+Drivers!$M$7),Drivers!$N$7,1)))</x:f>
        <x:v>2.3320126698623582</x:v>
      </x:c>
      <x:c r="K272" s="97" t="n">
        <x:f>IF(OR($A272&lt;=Drivers!$H$8,E271&gt;=ReadMe!$C$10),0,MAX(ReadMe!$C$15,(Drivers!$E$8+Drivers!$F$8*SIN($A272*ReadMe!$C$14+Drivers!$G$8))*INDEX(TrackData!$G$6:$G$315,MOD(INT(E271),ReadMe!$C$9)+1)*IF(AND($A272&gt;=Drivers!$I$8,$A272&lt;Drivers!$I$8+Drivers!$J$8),Drivers!$K$8,1)*IF(AND($A272&gt;=Drivers!$L$8,$A272&lt;Drivers!$L$8+Drivers!$M$8),Drivers!$N$8,1)))</x:f>
        <x:v>2.3803795930147484</x:v>
      </x:c>
      <x:c r="L272" s="97" t="n">
        <x:f>IF(OR($A272&lt;=Drivers!$H$9,F271&gt;=ReadMe!$C$10),0,MAX(ReadMe!$C$15,(Drivers!$E$9+Drivers!$F$9*SIN($A272*ReadMe!$C$14+Drivers!$G$9))*INDEX(TrackData!$G$6:$G$315,MOD(INT(F271),ReadMe!$C$9)+1)*IF(AND($A272&gt;=Drivers!$I$9,$A272&lt;Drivers!$I$9+Drivers!$J$9),Drivers!$K$9,1)*IF(AND($A272&gt;=Drivers!$L$9,$A272&lt;Drivers!$L$9+Drivers!$M$9),Drivers!$N$9,1)))</x:f>
        <x:v>2.840351300613424</x:v>
      </x:c>
      <x:c r="M272" s="97" t="n">
        <x:f>IF(OR($A272&lt;=Drivers!$H$10,G271&gt;=ReadMe!$C$10),0,MAX(ReadMe!$C$15,(Drivers!$E$10+Drivers!$F$10*SIN($A272*ReadMe!$C$14+Drivers!$G$10))*INDEX(TrackData!$G$6:$G$315,MOD(INT(G271),ReadMe!$C$9)+1)*IF(AND($A272&gt;=Drivers!$I$10,$A272&lt;Drivers!$I$10+Drivers!$J$10),Drivers!$K$10,1)*IF(AND($A272&gt;=Drivers!$L$10,$A272&lt;Drivers!$L$10+Drivers!$M$10),Drivers!$N$10,1)))</x:f>
        <x:v>2.8749905965064495</x:v>
      </x:c>
      <x:c r="N272" s="97" t="n">
        <x:f>IF(OR($A272&lt;=Drivers!$H$11,H271&gt;=ReadMe!$C$10),0,MAX(ReadMe!$C$15,(Drivers!$E$11+Drivers!$F$11*SIN($A272*ReadMe!$C$14+Drivers!$G$11))*INDEX(TrackData!$G$6:$G$315,MOD(INT(H271),ReadMe!$C$9)+1)*IF(AND($A272&gt;=Drivers!$I$11,$A272&lt;Drivers!$I$11+Drivers!$J$11),Drivers!$K$11,1)*IF(AND($A272&gt;=Drivers!$L$11,$A272&lt;Drivers!$L$11+Drivers!$M$11),Drivers!$N$11,1)))</x:f>
        <x:v>1.8304026845578325</x:v>
      </x:c>
      <x:c r="O272" t="n">
        <x:f>MIN(ReadMe!$C$8,MAX(0,INT(C272/ReadMe!$C$9)))</x:f>
        <x:v>1</x:v>
      </x:c>
      <x:c r="P272" t="n">
        <x:f>MIN(ReadMe!$C$8,MAX(0,INT(D272/ReadMe!$C$9)))</x:f>
        <x:v>1</x:v>
      </x:c>
      <x:c r="Q272" t="n">
        <x:f>MIN(ReadMe!$C$8,MAX(0,INT(E272/ReadMe!$C$9)))</x:f>
        <x:v>1</x:v>
      </x:c>
      <x:c r="R272" t="n">
        <x:f>MIN(ReadMe!$C$8,MAX(0,INT(F272/ReadMe!$C$9)))</x:f>
        <x:v>1</x:v>
      </x:c>
      <x:c r="S272" t="n">
        <x:f>MIN(ReadMe!$C$8,MAX(0,INT(G272/ReadMe!$C$9)))</x:f>
        <x:v>1</x:v>
      </x:c>
      <x:c r="T272" t="n">
        <x:f>MIN(ReadMe!$C$8,MAX(0,INT(H272/ReadMe!$C$9)))</x:f>
        <x:v>1</x:v>
      </x:c>
    </x:row>
    <x:row r="273">
      <x:c r="A273" t="n">
        <x:v>267</x:v>
      </x:c>
      <x:c r="B273" s="97" t="n">
        <x:f>A273*ReadMe!$C$12</x:f>
        <x:v>66.75</x:v>
      </x:c>
      <x:c r="C273" s="97" t="n">
        <x:f>MIN(ReadMe!$C$10,C272+I273)</x:f>
        <x:v>599.1075828314371</x:v>
      </x:c>
      <x:c r="D273" s="97" t="n">
        <x:f>MIN(ReadMe!$C$10,D272+J273)</x:f>
        <x:v>580.673359592589</x:v>
      </x:c>
      <x:c r="E273" s="97" t="n">
        <x:f>MIN(ReadMe!$C$10,E272+K273)</x:f>
        <x:v>561.2352676586614</x:v>
      </x:c>
      <x:c r="F273" s="97" t="n">
        <x:f>MIN(ReadMe!$C$10,F272+L273)</x:f>
        <x:v>575.3650269719893</x:v>
      </x:c>
      <x:c r="G273" s="97" t="n">
        <x:f>MIN(ReadMe!$C$10,G272+M273)</x:f>
        <x:v>544.6025378117305</x:v>
      </x:c>
      <x:c r="H273" s="97" t="n">
        <x:f>MIN(ReadMe!$C$10,H272+N273)</x:f>
        <x:v>548.8004490401686</x:v>
      </x:c>
      <x:c r="I273" s="97" t="n">
        <x:f>IF(OR($A273&lt;=Drivers!$H$6,C272&gt;=ReadMe!$C$10),0,MAX(ReadMe!$C$15,(Drivers!$E$6+Drivers!$F$6*SIN($A273*ReadMe!$C$14+Drivers!$G$6))*INDEX(TrackData!$G$6:$G$315,MOD(INT(C272),ReadMe!$C$9)+1)*IF(AND($A273&gt;=Drivers!$I$6,$A273&lt;Drivers!$I$6+Drivers!$J$6),Drivers!$K$6,1)*IF(AND($A273&gt;=Drivers!$L$6,$A273&lt;Drivers!$L$6+Drivers!$M$6),Drivers!$N$6,1)))</x:f>
        <x:v>2.621121739822141</x:v>
      </x:c>
      <x:c r="J273" s="97" t="n">
        <x:f>IF(OR($A273&lt;=Drivers!$H$7,D272&gt;=ReadMe!$C$10),0,MAX(ReadMe!$C$15,(Drivers!$E$7+Drivers!$F$7*SIN($A273*ReadMe!$C$14+Drivers!$G$7))*INDEX(TrackData!$G$6:$G$315,MOD(INT(D272),ReadMe!$C$9)+1)*IF(AND($A273&gt;=Drivers!$I$7,$A273&lt;Drivers!$I$7+Drivers!$J$7),Drivers!$K$7,1)*IF(AND($A273&gt;=Drivers!$L$7,$A273&lt;Drivers!$L$7+Drivers!$M$7),Drivers!$N$7,1)))</x:f>
        <x:v>2.3260364748054214</x:v>
      </x:c>
      <x:c r="K273" s="97" t="n">
        <x:f>IF(OR($A273&lt;=Drivers!$H$8,E272&gt;=ReadMe!$C$10),0,MAX(ReadMe!$C$15,(Drivers!$E$8+Drivers!$F$8*SIN($A273*ReadMe!$C$14+Drivers!$G$8))*INDEX(TrackData!$G$6:$G$315,MOD(INT(E272),ReadMe!$C$9)+1)*IF(AND($A273&gt;=Drivers!$I$8,$A273&lt;Drivers!$I$8+Drivers!$J$8),Drivers!$K$8,1)*IF(AND($A273&gt;=Drivers!$L$8,$A273&lt;Drivers!$L$8+Drivers!$M$8),Drivers!$N$8,1)))</x:f>
        <x:v>2.4064023119523097</x:v>
      </x:c>
      <x:c r="L273" s="97" t="n">
        <x:f>IF(OR($A273&lt;=Drivers!$H$9,F272&gt;=ReadMe!$C$10),0,MAX(ReadMe!$C$15,(Drivers!$E$9+Drivers!$F$9*SIN($A273*ReadMe!$C$14+Drivers!$G$9))*INDEX(TrackData!$G$6:$G$315,MOD(INT(F272),ReadMe!$C$9)+1)*IF(AND($A273&gt;=Drivers!$I$9,$A273&lt;Drivers!$I$9+Drivers!$J$9),Drivers!$K$9,1)*IF(AND($A273&gt;=Drivers!$L$9,$A273&lt;Drivers!$L$9+Drivers!$M$9),Drivers!$N$9,1)))</x:f>
        <x:v>2.856392776414141</x:v>
      </x:c>
      <x:c r="M273" s="97" t="n">
        <x:f>IF(OR($A273&lt;=Drivers!$H$10,G272&gt;=ReadMe!$C$10),0,MAX(ReadMe!$C$15,(Drivers!$E$10+Drivers!$F$10*SIN($A273*ReadMe!$C$14+Drivers!$G$10))*INDEX(TrackData!$G$6:$G$315,MOD(INT(G272),ReadMe!$C$9)+1)*IF(AND($A273&gt;=Drivers!$I$10,$A273&lt;Drivers!$I$10+Drivers!$J$10),Drivers!$K$10,1)*IF(AND($A273&gt;=Drivers!$L$10,$A273&lt;Drivers!$L$10+Drivers!$M$10),Drivers!$N$10,1)))</x:f>
        <x:v>1.8936211426004983</x:v>
      </x:c>
      <x:c r="N273" s="97" t="n">
        <x:f>IF(OR($A273&lt;=Drivers!$H$11,H272&gt;=ReadMe!$C$10),0,MAX(ReadMe!$C$15,(Drivers!$E$11+Drivers!$F$11*SIN($A273*ReadMe!$C$14+Drivers!$G$11))*INDEX(TrackData!$G$6:$G$315,MOD(INT(H272),ReadMe!$C$9)+1)*IF(AND($A273&gt;=Drivers!$I$11,$A273&lt;Drivers!$I$11+Drivers!$J$11),Drivers!$K$11,1)*IF(AND($A273&gt;=Drivers!$L$11,$A273&lt;Drivers!$L$11+Drivers!$M$11),Drivers!$N$11,1)))</x:f>
        <x:v>1.8166276328607303</x:v>
      </x:c>
      <x:c r="O273" t="n">
        <x:f>MIN(ReadMe!$C$8,MAX(0,INT(C273/ReadMe!$C$9)))</x:f>
        <x:v>1</x:v>
      </x:c>
      <x:c r="P273" t="n">
        <x:f>MIN(ReadMe!$C$8,MAX(0,INT(D273/ReadMe!$C$9)))</x:f>
        <x:v>1</x:v>
      </x:c>
      <x:c r="Q273" t="n">
        <x:f>MIN(ReadMe!$C$8,MAX(0,INT(E273/ReadMe!$C$9)))</x:f>
        <x:v>1</x:v>
      </x:c>
      <x:c r="R273" t="n">
        <x:f>MIN(ReadMe!$C$8,MAX(0,INT(F273/ReadMe!$C$9)))</x:f>
        <x:v>1</x:v>
      </x:c>
      <x:c r="S273" t="n">
        <x:f>MIN(ReadMe!$C$8,MAX(0,INT(G273/ReadMe!$C$9)))</x:f>
        <x:v>1</x:v>
      </x:c>
      <x:c r="T273" t="n">
        <x:f>MIN(ReadMe!$C$8,MAX(0,INT(H273/ReadMe!$C$9)))</x:f>
        <x:v>1</x:v>
      </x:c>
    </x:row>
    <x:row r="274">
      <x:c r="A274" t="n">
        <x:v>268</x:v>
      </x:c>
      <x:c r="B274" s="97" t="n">
        <x:f>A274*ReadMe!$C$12</x:f>
        <x:v>67</x:v>
      </x:c>
      <x:c r="C274" s="97" t="n">
        <x:f>MIN(ReadMe!$C$10,C273+I274)</x:f>
        <x:v>601.7100447133727</x:v>
      </x:c>
      <x:c r="D274" s="97" t="n">
        <x:f>MIN(ReadMe!$C$10,D273+J274)</x:f>
        <x:v>582.9954438247449</x:v>
      </x:c>
      <x:c r="E274" s="97" t="n">
        <x:f>MIN(ReadMe!$C$10,E273+K274)</x:f>
        <x:v>563.6688190671669</x:v>
      </x:c>
      <x:c r="F274" s="97" t="n">
        <x:f>MIN(ReadMe!$C$10,F273+L274)</x:f>
        <x:v>578.2363156022765</x:v>
      </x:c>
      <x:c r="G274" s="97" t="n">
        <x:f>MIN(ReadMe!$C$10,G273+M274)</x:f>
        <x:v>546.4908361669717</x:v>
      </x:c>
      <x:c r="H274" s="97" t="n">
        <x:f>MIN(ReadMe!$C$10,H273+N274)</x:f>
        <x:v>550.6027905606619</x:v>
      </x:c>
      <x:c r="I274" s="97" t="n">
        <x:f>IF(OR($A274&lt;=Drivers!$H$6,C273&gt;=ReadMe!$C$10),0,MAX(ReadMe!$C$15,(Drivers!$E$6+Drivers!$F$6*SIN($A274*ReadMe!$C$14+Drivers!$G$6))*INDEX(TrackData!$G$6:$G$315,MOD(INT(C273),ReadMe!$C$9)+1)*IF(AND($A274&gt;=Drivers!$I$6,$A274&lt;Drivers!$I$6+Drivers!$J$6),Drivers!$K$6,1)*IF(AND($A274&gt;=Drivers!$L$6,$A274&lt;Drivers!$L$6+Drivers!$M$6),Drivers!$N$6,1)))</x:f>
        <x:v>2.6024618819356395</x:v>
      </x:c>
      <x:c r="J274" s="97" t="n">
        <x:f>IF(OR($A274&lt;=Drivers!$H$7,D273&gt;=ReadMe!$C$10),0,MAX(ReadMe!$C$15,(Drivers!$E$7+Drivers!$F$7*SIN($A274*ReadMe!$C$14+Drivers!$G$7))*INDEX(TrackData!$G$6:$G$315,MOD(INT(D273),ReadMe!$C$9)+1)*IF(AND($A274&gt;=Drivers!$I$7,$A274&lt;Drivers!$I$7+Drivers!$J$7),Drivers!$K$7,1)*IF(AND($A274&gt;=Drivers!$L$7,$A274&lt;Drivers!$L$7+Drivers!$M$7),Drivers!$N$7,1)))</x:f>
        <x:v>2.322084232155874</x:v>
      </x:c>
      <x:c r="K274" s="97" t="n">
        <x:f>IF(OR($A274&lt;=Drivers!$H$8,E273&gt;=ReadMe!$C$10),0,MAX(ReadMe!$C$15,(Drivers!$E$8+Drivers!$F$8*SIN($A274*ReadMe!$C$14+Drivers!$G$8))*INDEX(TrackData!$G$6:$G$315,MOD(INT(E273),ReadMe!$C$9)+1)*IF(AND($A274&gt;=Drivers!$I$8,$A274&lt;Drivers!$I$8+Drivers!$J$8),Drivers!$K$8,1)*IF(AND($A274&gt;=Drivers!$L$8,$A274&lt;Drivers!$L$8+Drivers!$M$8),Drivers!$N$8,1)))</x:f>
        <x:v>2.4335514085054197</x:v>
      </x:c>
      <x:c r="L274" s="97" t="n">
        <x:f>IF(OR($A274&lt;=Drivers!$H$9,F273&gt;=ReadMe!$C$10),0,MAX(ReadMe!$C$15,(Drivers!$E$9+Drivers!$F$9*SIN($A274*ReadMe!$C$14+Drivers!$G$9))*INDEX(TrackData!$G$6:$G$315,MOD(INT(F273),ReadMe!$C$9)+1)*IF(AND($A274&gt;=Drivers!$I$9,$A274&lt;Drivers!$I$9+Drivers!$J$9),Drivers!$K$9,1)*IF(AND($A274&gt;=Drivers!$L$9,$A274&lt;Drivers!$L$9+Drivers!$M$9),Drivers!$N$9,1)))</x:f>
        <x:v>2.8712886302871956</x:v>
      </x:c>
      <x:c r="M274" s="97" t="n">
        <x:f>IF(OR($A274&lt;=Drivers!$H$10,G273&gt;=ReadMe!$C$10),0,MAX(ReadMe!$C$15,(Drivers!$E$10+Drivers!$F$10*SIN($A274*ReadMe!$C$14+Drivers!$G$10))*INDEX(TrackData!$G$6:$G$315,MOD(INT(G273),ReadMe!$C$9)+1)*IF(AND($A274&gt;=Drivers!$I$10,$A274&lt;Drivers!$I$10+Drivers!$J$10),Drivers!$K$10,1)*IF(AND($A274&gt;=Drivers!$L$10,$A274&lt;Drivers!$L$10+Drivers!$M$10),Drivers!$N$10,1)))</x:f>
        <x:v>1.8882983552412589</x:v>
      </x:c>
      <x:c r="N274" s="97" t="n">
        <x:f>IF(OR($A274&lt;=Drivers!$H$11,H273&gt;=ReadMe!$C$10),0,MAX(ReadMe!$C$15,(Drivers!$E$11+Drivers!$F$11*SIN($A274*ReadMe!$C$14+Drivers!$G$11))*INDEX(TrackData!$G$6:$G$315,MOD(INT(H273),ReadMe!$C$9)+1)*IF(AND($A274&gt;=Drivers!$I$11,$A274&lt;Drivers!$I$11+Drivers!$J$11),Drivers!$K$11,1)*IF(AND($A274&gt;=Drivers!$L$11,$A274&lt;Drivers!$L$11+Drivers!$M$11),Drivers!$N$11,1)))</x:f>
        <x:v>1.8023415204933504</x:v>
      </x:c>
      <x:c r="O274" t="n">
        <x:f>MIN(ReadMe!$C$8,MAX(0,INT(C274/ReadMe!$C$9)))</x:f>
        <x:v>1</x:v>
      </x:c>
      <x:c r="P274" t="n">
        <x:f>MIN(ReadMe!$C$8,MAX(0,INT(D274/ReadMe!$C$9)))</x:f>
        <x:v>1</x:v>
      </x:c>
      <x:c r="Q274" t="n">
        <x:f>MIN(ReadMe!$C$8,MAX(0,INT(E274/ReadMe!$C$9)))</x:f>
        <x:v>1</x:v>
      </x:c>
      <x:c r="R274" t="n">
        <x:f>MIN(ReadMe!$C$8,MAX(0,INT(F274/ReadMe!$C$9)))</x:f>
        <x:v>1</x:v>
      </x:c>
      <x:c r="S274" t="n">
        <x:f>MIN(ReadMe!$C$8,MAX(0,INT(G274/ReadMe!$C$9)))</x:f>
        <x:v>1</x:v>
      </x:c>
      <x:c r="T274" t="n">
        <x:f>MIN(ReadMe!$C$8,MAX(0,INT(H274/ReadMe!$C$9)))</x:f>
        <x:v>1</x:v>
      </x:c>
    </x:row>
    <x:row r="275">
      <x:c r="A275" t="n">
        <x:v>269</x:v>
      </x:c>
      <x:c r="B275" s="97" t="n">
        <x:f>A275*ReadMe!$C$12</x:f>
        <x:v>67.25</x:v>
      </x:c>
      <x:c r="C275" s="97" t="n">
        <x:f>MIN(ReadMe!$C$10,C274+I275)</x:f>
        <x:v>604.2942428900142</x:v>
      </x:c>
      <x:c r="D275" s="97" t="n">
        <x:f>MIN(ReadMe!$C$10,D274+J275)</x:f>
        <x:v>585.3156269780313</x:v>
      </x:c>
      <x:c r="E275" s="97" t="n">
        <x:f>MIN(ReadMe!$C$10,E274+K275)</x:f>
        <x:v>566.130459027061</x:v>
      </x:c>
      <x:c r="F275" s="97" t="n">
        <x:f>MIN(ReadMe!$C$10,F274+L275)</x:f>
        <x:v>581.1212519058693</x:v>
      </x:c>
      <x:c r="G275" s="97" t="n">
        <x:f>MIN(ReadMe!$C$10,G274+M275)</x:f>
        <x:v>548.3723982462243</x:v>
      </x:c>
      <x:c r="H275" s="97" t="n">
        <x:f>MIN(ReadMe!$C$10,H274+N275)</x:f>
        <x:v>552.3904332686591</x:v>
      </x:c>
      <x:c r="I275" s="97" t="n">
        <x:f>IF(OR($A275&lt;=Drivers!$H$6,C274&gt;=ReadMe!$C$10),0,MAX(ReadMe!$C$15,(Drivers!$E$6+Drivers!$F$6*SIN($A275*ReadMe!$C$14+Drivers!$G$6))*INDEX(TrackData!$G$6:$G$315,MOD(INT(C274),ReadMe!$C$9)+1)*IF(AND($A275&gt;=Drivers!$I$6,$A275&lt;Drivers!$I$6+Drivers!$J$6),Drivers!$K$6,1)*IF(AND($A275&gt;=Drivers!$L$6,$A275&lt;Drivers!$L$6+Drivers!$M$6),Drivers!$N$6,1)))</x:f>
        <x:v>2.5841981766415243</x:v>
      </x:c>
      <x:c r="J275" s="97" t="n">
        <x:f>IF(OR($A275&lt;=Drivers!$H$7,D274&gt;=ReadMe!$C$10),0,MAX(ReadMe!$C$15,(Drivers!$E$7+Drivers!$F$7*SIN($A275*ReadMe!$C$14+Drivers!$G$7))*INDEX(TrackData!$G$6:$G$315,MOD(INT(D274),ReadMe!$C$9)+1)*IF(AND($A275&gt;=Drivers!$I$7,$A275&lt;Drivers!$I$7+Drivers!$J$7),Drivers!$K$7,1)*IF(AND($A275&gt;=Drivers!$L$7,$A275&lt;Drivers!$L$7+Drivers!$M$7),Drivers!$N$7,1)))</x:f>
        <x:v>2.32018315328635</x:v>
      </x:c>
      <x:c r="K275" s="97" t="n">
        <x:f>IF(OR($A275&lt;=Drivers!$H$8,E274&gt;=ReadMe!$C$10),0,MAX(ReadMe!$C$15,(Drivers!$E$8+Drivers!$F$8*SIN($A275*ReadMe!$C$14+Drivers!$G$8))*INDEX(TrackData!$G$6:$G$315,MOD(INT(E274),ReadMe!$C$9)+1)*IF(AND($A275&gt;=Drivers!$I$8,$A275&lt;Drivers!$I$8+Drivers!$J$8),Drivers!$K$8,1)*IF(AND($A275&gt;=Drivers!$L$8,$A275&lt;Drivers!$L$8+Drivers!$M$8),Drivers!$N$8,1)))</x:f>
        <x:v>2.4616399598941525</x:v>
      </x:c>
      <x:c r="L275" s="97" t="n">
        <x:f>IF(OR($A275&lt;=Drivers!$H$9,F274&gt;=ReadMe!$C$10),0,MAX(ReadMe!$C$15,(Drivers!$E$9+Drivers!$F$9*SIN($A275*ReadMe!$C$14+Drivers!$G$9))*INDEX(TrackData!$G$6:$G$315,MOD(INT(F274),ReadMe!$C$9)+1)*IF(AND($A275&gt;=Drivers!$I$9,$A275&lt;Drivers!$I$9+Drivers!$J$9),Drivers!$K$9,1)*IF(AND($A275&gt;=Drivers!$L$9,$A275&lt;Drivers!$L$9+Drivers!$M$9),Drivers!$N$9,1)))</x:f>
        <x:v>2.88493630359275</x:v>
      </x:c>
      <x:c r="M275" s="97" t="n">
        <x:f>IF(OR($A275&lt;=Drivers!$H$10,G274&gt;=ReadMe!$C$10),0,MAX(ReadMe!$C$15,(Drivers!$E$10+Drivers!$F$10*SIN($A275*ReadMe!$C$14+Drivers!$G$10))*INDEX(TrackData!$G$6:$G$315,MOD(INT(G274),ReadMe!$C$9)+1)*IF(AND($A275&gt;=Drivers!$I$10,$A275&lt;Drivers!$I$10+Drivers!$J$10),Drivers!$K$10,1)*IF(AND($A275&gt;=Drivers!$L$10,$A275&lt;Drivers!$L$10+Drivers!$M$10),Drivers!$N$10,1)))</x:f>
        <x:v>1.88156207925261</x:v>
      </x:c>
      <x:c r="N275" s="97" t="n">
        <x:f>IF(OR($A275&lt;=Drivers!$H$11,H274&gt;=ReadMe!$C$10),0,MAX(ReadMe!$C$15,(Drivers!$E$11+Drivers!$F$11*SIN($A275*ReadMe!$C$14+Drivers!$G$11))*INDEX(TrackData!$G$6:$G$315,MOD(INT(H274),ReadMe!$C$9)+1)*IF(AND($A275&gt;=Drivers!$I$11,$A275&lt;Drivers!$I$11+Drivers!$J$11),Drivers!$K$11,1)*IF(AND($A275&gt;=Drivers!$L$11,$A275&lt;Drivers!$L$11+Drivers!$M$11),Drivers!$N$11,1)))</x:f>
        <x:v>1.787642707997188</x:v>
      </x:c>
      <x:c r="O275" t="n">
        <x:f>MIN(ReadMe!$C$8,MAX(0,INT(C275/ReadMe!$C$9)))</x:f>
        <x:v>1</x:v>
      </x:c>
      <x:c r="P275" t="n">
        <x:f>MIN(ReadMe!$C$8,MAX(0,INT(D275/ReadMe!$C$9)))</x:f>
        <x:v>1</x:v>
      </x:c>
      <x:c r="Q275" t="n">
        <x:f>MIN(ReadMe!$C$8,MAX(0,INT(E275/ReadMe!$C$9)))</x:f>
        <x:v>1</x:v>
      </x:c>
      <x:c r="R275" t="n">
        <x:f>MIN(ReadMe!$C$8,MAX(0,INT(F275/ReadMe!$C$9)))</x:f>
        <x:v>1</x:v>
      </x:c>
      <x:c r="S275" t="n">
        <x:f>MIN(ReadMe!$C$8,MAX(0,INT(G275/ReadMe!$C$9)))</x:f>
        <x:v>1</x:v>
      </x:c>
      <x:c r="T275" t="n">
        <x:f>MIN(ReadMe!$C$8,MAX(0,INT(H275/ReadMe!$C$9)))</x:f>
        <x:v>1</x:v>
      </x:c>
    </x:row>
    <x:row r="276">
      <x:c r="A276" t="n">
        <x:v>270</x:v>
      </x:c>
      <x:c r="B276" s="97" t="n">
        <x:f>A276*ReadMe!$C$12</x:f>
        <x:v>67.5</x:v>
      </x:c>
      <x:c r="C276" s="97" t="n">
        <x:f>MIN(ReadMe!$C$10,C275+I276)</x:f>
        <x:v>606.8606992604059</x:v>
      </x:c>
      <x:c r="D276" s="97" t="n">
        <x:f>MIN(ReadMe!$C$10,D275+J276)</x:f>
        <x:v>587.6359733052437</x:v>
      </x:c>
      <x:c r="E276" s="97" t="n">
        <x:f>MIN(ReadMe!$C$10,E275+K276)</x:f>
        <x:v>568.6209336022098</x:v>
      </x:c>
      <x:c r="F276" s="97" t="n">
        <x:f>MIN(ReadMe!$C$10,F275+L276)</x:f>
        <x:v>584.0184937373409</x:v>
      </x:c>
      <x:c r="G276" s="97" t="n">
        <x:f>MIN(ReadMe!$C$10,G275+M276)</x:f>
        <x:v>550.2458569404292</x:v>
      </x:c>
      <x:c r="H276" s="97" t="n">
        <x:f>MIN(ReadMe!$C$10,H275+N276)</x:f>
        <x:v>556.0968464631666</x:v>
      </x:c>
      <x:c r="I276" s="97" t="n">
        <x:f>IF(OR($A276&lt;=Drivers!$H$6,C275&gt;=ReadMe!$C$10),0,MAX(ReadMe!$C$15,(Drivers!$E$6+Drivers!$F$6*SIN($A276*ReadMe!$C$14+Drivers!$G$6))*INDEX(TrackData!$G$6:$G$315,MOD(INT(C275),ReadMe!$C$9)+1)*IF(AND($A276&gt;=Drivers!$I$6,$A276&lt;Drivers!$I$6+Drivers!$J$6),Drivers!$K$6,1)*IF(AND($A276&gt;=Drivers!$L$6,$A276&lt;Drivers!$L$6+Drivers!$M$6),Drivers!$N$6,1)))</x:f>
        <x:v>2.5664563703917533</x:v>
      </x:c>
      <x:c r="J276" s="97" t="n">
        <x:f>IF(OR($A276&lt;=Drivers!$H$7,D275&gt;=ReadMe!$C$10),0,MAX(ReadMe!$C$15,(Drivers!$E$7+Drivers!$F$7*SIN($A276*ReadMe!$C$14+Drivers!$G$7))*INDEX(TrackData!$G$6:$G$315,MOD(INT(D275),ReadMe!$C$9)+1)*IF(AND($A276&gt;=Drivers!$I$7,$A276&lt;Drivers!$I$7+Drivers!$J$7),Drivers!$K$7,1)*IF(AND($A276&gt;=Drivers!$L$7,$A276&lt;Drivers!$L$7+Drivers!$M$7),Drivers!$N$7,1)))</x:f>
        <x:v>2.320346327212408</x:v>
      </x:c>
      <x:c r="K276" s="97" t="n">
        <x:f>IF(OR($A276&lt;=Drivers!$H$8,E275&gt;=ReadMe!$C$10),0,MAX(ReadMe!$C$15,(Drivers!$E$8+Drivers!$F$8*SIN($A276*ReadMe!$C$14+Drivers!$G$8))*INDEX(TrackData!$G$6:$G$315,MOD(INT(E275),ReadMe!$C$9)+1)*IF(AND($A276&gt;=Drivers!$I$8,$A276&lt;Drivers!$I$8+Drivers!$J$8),Drivers!$K$8,1)*IF(AND($A276&gt;=Drivers!$L$8,$A276&lt;Drivers!$L$8+Drivers!$M$8),Drivers!$N$8,1)))</x:f>
        <x:v>2.4904745751487725</x:v>
      </x:c>
      <x:c r="L276" s="97" t="n">
        <x:f>IF(OR($A276&lt;=Drivers!$H$9,F275&gt;=ReadMe!$C$10),0,MAX(ReadMe!$C$15,(Drivers!$E$9+Drivers!$F$9*SIN($A276*ReadMe!$C$14+Drivers!$G$9))*INDEX(TrackData!$G$6:$G$315,MOD(INT(F275),ReadMe!$C$9)+1)*IF(AND($A276&gt;=Drivers!$I$9,$A276&lt;Drivers!$I$9+Drivers!$J$9),Drivers!$K$9,1)*IF(AND($A276&gt;=Drivers!$L$9,$A276&lt;Drivers!$L$9+Drivers!$M$9),Drivers!$N$9,1)))</x:f>
        <x:v>2.8972418314716464</x:v>
      </x:c>
      <x:c r="M276" s="97" t="n">
        <x:f>IF(OR($A276&lt;=Drivers!$H$10,G275&gt;=ReadMe!$C$10),0,MAX(ReadMe!$C$15,(Drivers!$E$10+Drivers!$F$10*SIN($A276*ReadMe!$C$14+Drivers!$G$10))*INDEX(TrackData!$G$6:$G$315,MOD(INT(G275),ReadMe!$C$9)+1)*IF(AND($A276&gt;=Drivers!$I$10,$A276&lt;Drivers!$I$10+Drivers!$J$10),Drivers!$K$10,1)*IF(AND($A276&gt;=Drivers!$L$10,$A276&lt;Drivers!$L$10+Drivers!$M$10),Drivers!$N$10,1)))</x:f>
        <x:v>1.8734586942049263</x:v>
      </x:c>
      <x:c r="N276" s="97" t="n">
        <x:f>IF(OR($A276&lt;=Drivers!$H$11,H275&gt;=ReadMe!$C$10),0,MAX(ReadMe!$C$15,(Drivers!$E$11+Drivers!$F$11*SIN($A276*ReadMe!$C$14+Drivers!$G$11))*INDEX(TrackData!$G$6:$G$315,MOD(INT(H275),ReadMe!$C$9)+1)*IF(AND($A276&gt;=Drivers!$I$11,$A276&lt;Drivers!$I$11+Drivers!$J$11),Drivers!$K$11,1)*IF(AND($A276&gt;=Drivers!$L$11,$A276&lt;Drivers!$L$11+Drivers!$M$11),Drivers!$N$11,1)))</x:f>
        <x:v>3.706413194507453</x:v>
      </x:c>
      <x:c r="O276" t="n">
        <x:f>MIN(ReadMe!$C$8,MAX(0,INT(C276/ReadMe!$C$9)))</x:f>
        <x:v>1</x:v>
      </x:c>
      <x:c r="P276" t="n">
        <x:f>MIN(ReadMe!$C$8,MAX(0,INT(D276/ReadMe!$C$9)))</x:f>
        <x:v>1</x:v>
      </x:c>
      <x:c r="Q276" t="n">
        <x:f>MIN(ReadMe!$C$8,MAX(0,INT(E276/ReadMe!$C$9)))</x:f>
        <x:v>1</x:v>
      </x:c>
      <x:c r="R276" t="n">
        <x:f>MIN(ReadMe!$C$8,MAX(0,INT(F276/ReadMe!$C$9)))</x:f>
        <x:v>1</x:v>
      </x:c>
      <x:c r="S276" t="n">
        <x:f>MIN(ReadMe!$C$8,MAX(0,INT(G276/ReadMe!$C$9)))</x:f>
        <x:v>1</x:v>
      </x:c>
      <x:c r="T276" t="n">
        <x:f>MIN(ReadMe!$C$8,MAX(0,INT(H276/ReadMe!$C$9)))</x:f>
        <x:v>1</x:v>
      </x:c>
    </x:row>
    <x:row r="277">
      <x:c r="A277" t="n">
        <x:v>271</x:v>
      </x:c>
      <x:c r="B277" s="97" t="n">
        <x:f>A277*ReadMe!$C$12</x:f>
        <x:v>67.75</x:v>
      </x:c>
      <x:c r="C277" s="97" t="n">
        <x:f>MIN(ReadMe!$C$10,C276+I277)</x:f>
        <x:v>609.4100578767452</x:v>
      </x:c>
      <x:c r="D277" s="97" t="n">
        <x:f>MIN(ReadMe!$C$10,D276+J277)</x:f>
        <x:v>589.9585459357178</x:v>
      </x:c>
      <x:c r="E277" s="97" t="n">
        <x:f>MIN(ReadMe!$C$10,E276+K277)</x:f>
        <x:v>571.1407903288252</x:v>
      </x:c>
      <x:c r="F277" s="97" t="n">
        <x:f>MIN(ReadMe!$C$10,F276+L277)</x:f>
        <x:v>586.9266142271387</x:v>
      </x:c>
      <x:c r="G277" s="97" t="n">
        <x:f>MIN(ReadMe!$C$10,G276+M277)</x:f>
        <x:v>552.1099009327066</x:v>
      </x:c>
      <x:c r="H277" s="97" t="n">
        <x:f>MIN(ReadMe!$C$10,H276+N277)</x:f>
        <x:v>559.7714392369778</x:v>
      </x:c>
      <x:c r="I277" s="97" t="n">
        <x:f>IF(OR($A277&lt;=Drivers!$H$6,C276&gt;=ReadMe!$C$10),0,MAX(ReadMe!$C$15,(Drivers!$E$6+Drivers!$F$6*SIN($A277*ReadMe!$C$14+Drivers!$G$6))*INDEX(TrackData!$G$6:$G$315,MOD(INT(C276),ReadMe!$C$9)+1)*IF(AND($A277&gt;=Drivers!$I$6,$A277&lt;Drivers!$I$6+Drivers!$J$6),Drivers!$K$6,1)*IF(AND($A277&gt;=Drivers!$L$6,$A277&lt;Drivers!$L$6+Drivers!$M$6),Drivers!$N$6,1)))</x:f>
        <x:v>2.5493586163393287</x:v>
      </x:c>
      <x:c r="J277" s="97" t="n">
        <x:f>IF(OR($A277&lt;=Drivers!$H$7,D276&gt;=ReadMe!$C$10),0,MAX(ReadMe!$C$15,(Drivers!$E$7+Drivers!$F$7*SIN($A277*ReadMe!$C$14+Drivers!$G$7))*INDEX(TrackData!$G$6:$G$315,MOD(INT(D276),ReadMe!$C$9)+1)*IF(AND($A277&gt;=Drivers!$I$7,$A277&lt;Drivers!$I$7+Drivers!$J$7),Drivers!$K$7,1)*IF(AND($A277&gt;=Drivers!$L$7,$A277&lt;Drivers!$L$7+Drivers!$M$7),Drivers!$N$7,1)))</x:f>
        <x:v>2.3225726304740526</x:v>
      </x:c>
      <x:c r="K277" s="97" t="n">
        <x:f>IF(OR($A277&lt;=Drivers!$H$8,E276&gt;=ReadMe!$C$10),0,MAX(ReadMe!$C$15,(Drivers!$E$8+Drivers!$F$8*SIN($A277*ReadMe!$C$14+Drivers!$G$8))*INDEX(TrackData!$G$6:$G$315,MOD(INT(E276),ReadMe!$C$9)+1)*IF(AND($A277&gt;=Drivers!$I$8,$A277&lt;Drivers!$I$8+Drivers!$J$8),Drivers!$K$8,1)*IF(AND($A277&gt;=Drivers!$L$8,$A277&lt;Drivers!$L$8+Drivers!$M$8),Drivers!$N$8,1)))</x:f>
        <x:v>2.5198567266154797</x:v>
      </x:c>
      <x:c r="L277" s="97" t="n">
        <x:f>IF(OR($A277&lt;=Drivers!$H$9,F276&gt;=ReadMe!$C$10),0,MAX(ReadMe!$C$15,(Drivers!$E$9+Drivers!$F$9*SIN($A277*ReadMe!$C$14+Drivers!$G$9))*INDEX(TrackData!$G$6:$G$315,MOD(INT(F276),ReadMe!$C$9)+1)*IF(AND($A277&gt;=Drivers!$I$9,$A277&lt;Drivers!$I$9+Drivers!$J$9),Drivers!$K$9,1)*IF(AND($A277&gt;=Drivers!$L$9,$A277&lt;Drivers!$L$9+Drivers!$M$9),Drivers!$N$9,1)))</x:f>
        <x:v>2.9081204897977946</x:v>
      </x:c>
      <x:c r="M277" s="97" t="n">
        <x:f>IF(OR($A277&lt;=Drivers!$H$10,G276&gt;=ReadMe!$C$10),0,MAX(ReadMe!$C$15,(Drivers!$E$10+Drivers!$F$10*SIN($A277*ReadMe!$C$14+Drivers!$G$10))*INDEX(TrackData!$G$6:$G$315,MOD(INT(G276),ReadMe!$C$9)+1)*IF(AND($A277&gt;=Drivers!$I$10,$A277&lt;Drivers!$I$10+Drivers!$J$10),Drivers!$K$10,1)*IF(AND($A277&gt;=Drivers!$L$10,$A277&lt;Drivers!$L$10+Drivers!$M$10),Drivers!$N$10,1)))</x:f>
        <x:v>1.8640439922774044</x:v>
      </x:c>
      <x:c r="N277" s="97" t="n">
        <x:f>IF(OR($A277&lt;=Drivers!$H$11,H276&gt;=ReadMe!$C$10),0,MAX(ReadMe!$C$15,(Drivers!$E$11+Drivers!$F$11*SIN($A277*ReadMe!$C$14+Drivers!$G$11))*INDEX(TrackData!$G$6:$G$315,MOD(INT(H276),ReadMe!$C$9)+1)*IF(AND($A277&gt;=Drivers!$I$11,$A277&lt;Drivers!$I$11+Drivers!$J$11),Drivers!$K$11,1)*IF(AND($A277&gt;=Drivers!$L$11,$A277&lt;Drivers!$L$11+Drivers!$M$11),Drivers!$N$11,1)))</x:f>
        <x:v>3.674592773811217</x:v>
      </x:c>
      <x:c r="O277" t="n">
        <x:f>MIN(ReadMe!$C$8,MAX(0,INT(C277/ReadMe!$C$9)))</x:f>
        <x:v>1</x:v>
      </x:c>
      <x:c r="P277" t="n">
        <x:f>MIN(ReadMe!$C$8,MAX(0,INT(D277/ReadMe!$C$9)))</x:f>
        <x:v>1</x:v>
      </x:c>
      <x:c r="Q277" t="n">
        <x:f>MIN(ReadMe!$C$8,MAX(0,INT(E277/ReadMe!$C$9)))</x:f>
        <x:v>1</x:v>
      </x:c>
      <x:c r="R277" t="n">
        <x:f>MIN(ReadMe!$C$8,MAX(0,INT(F277/ReadMe!$C$9)))</x:f>
        <x:v>1</x:v>
      </x:c>
      <x:c r="S277" t="n">
        <x:f>MIN(ReadMe!$C$8,MAX(0,INT(G277/ReadMe!$C$9)))</x:f>
        <x:v>1</x:v>
      </x:c>
      <x:c r="T277" t="n">
        <x:f>MIN(ReadMe!$C$8,MAX(0,INT(H277/ReadMe!$C$9)))</x:f>
        <x:v>1</x:v>
      </x:c>
    </x:row>
    <x:row r="278">
      <x:c r="A278" t="n">
        <x:v>272</x:v>
      </x:c>
      <x:c r="B278" s="97" t="n">
        <x:f>A278*ReadMe!$C$12</x:f>
        <x:v>68</x:v>
      </x:c>
      <x:c r="C278" s="97" t="n">
        <x:f>MIN(ReadMe!$C$10,C277+I278)</x:f>
        <x:v>611.9430805100534</x:v>
      </x:c>
      <x:c r="D278" s="97" t="n">
        <x:f>MIN(ReadMe!$C$10,D277+J278)</x:f>
        <x:v>592.2853926705886</x:v>
      </x:c>
      <x:c r="E278" s="97" t="n">
        <x:f>MIN(ReadMe!$C$10,E277+K278)</x:f>
        <x:v>573.6903744456537</x:v>
      </x:c>
      <x:c r="F278" s="97" t="n">
        <x:f>MIN(ReadMe!$C$10,F277+L278)</x:f>
        <x:v>589.8441116056464</x:v>
      </x:c>
      <x:c r="G278" s="97" t="n">
        <x:f>MIN(ReadMe!$C$10,G277+M278)</x:f>
        <x:v>554.918056681383</x:v>
      </x:c>
      <x:c r="H278" s="97" t="n">
        <x:f>MIN(ReadMe!$C$10,H277+N278)</x:f>
        <x:v>563.4139954493995</x:v>
      </x:c>
      <x:c r="I278" s="97" t="n">
        <x:f>IF(OR($A278&lt;=Drivers!$H$6,C277&gt;=ReadMe!$C$10),0,MAX(ReadMe!$C$15,(Drivers!$E$6+Drivers!$F$6*SIN($A278*ReadMe!$C$14+Drivers!$G$6))*INDEX(TrackData!$G$6:$G$315,MOD(INT(C277),ReadMe!$C$9)+1)*IF(AND($A278&gt;=Drivers!$I$6,$A278&lt;Drivers!$I$6+Drivers!$J$6),Drivers!$K$6,1)*IF(AND($A278&gt;=Drivers!$L$6,$A278&lt;Drivers!$L$6+Drivers!$M$6),Drivers!$N$6,1)))</x:f>
        <x:v>2.53302263330822</x:v>
      </x:c>
      <x:c r="J278" s="97" t="n">
        <x:f>IF(OR($A278&lt;=Drivers!$H$7,D277&gt;=ReadMe!$C$10),0,MAX(ReadMe!$C$15,(Drivers!$E$7+Drivers!$F$7*SIN($A278*ReadMe!$C$14+Drivers!$G$7))*INDEX(TrackData!$G$6:$G$315,MOD(INT(D277),ReadMe!$C$9)+1)*IF(AND($A278&gt;=Drivers!$I$7,$A278&lt;Drivers!$I$7+Drivers!$J$7),Drivers!$K$7,1)*IF(AND($A278&gt;=Drivers!$L$7,$A278&lt;Drivers!$L$7+Drivers!$M$7),Drivers!$N$7,1)))</x:f>
        <x:v>2.32684673487081</x:v>
      </x:c>
      <x:c r="K278" s="97" t="n">
        <x:f>IF(OR($A278&lt;=Drivers!$H$8,E277&gt;=ReadMe!$C$10),0,MAX(ReadMe!$C$15,(Drivers!$E$8+Drivers!$F$8*SIN($A278*ReadMe!$C$14+Drivers!$G$8))*INDEX(TrackData!$G$6:$G$315,MOD(INT(E277),ReadMe!$C$9)+1)*IF(AND($A278&gt;=Drivers!$I$8,$A278&lt;Drivers!$I$8+Drivers!$J$8),Drivers!$K$8,1)*IF(AND($A278&gt;=Drivers!$L$8,$A278&lt;Drivers!$L$8+Drivers!$M$8),Drivers!$N$8,1)))</x:f>
        <x:v>2.5495841168284334</x:v>
      </x:c>
      <x:c r="L278" s="97" t="n">
        <x:f>IF(OR($A278&lt;=Drivers!$H$9,F277&gt;=ReadMe!$C$10),0,MAX(ReadMe!$C$15,(Drivers!$E$9+Drivers!$F$9*SIN($A278*ReadMe!$C$14+Drivers!$G$9))*INDEX(TrackData!$G$6:$G$315,MOD(INT(F277),ReadMe!$C$9)+1)*IF(AND($A278&gt;=Drivers!$I$9,$A278&lt;Drivers!$I$9+Drivers!$J$9),Drivers!$K$9,1)*IF(AND($A278&gt;=Drivers!$L$9,$A278&lt;Drivers!$L$9+Drivers!$M$9),Drivers!$N$9,1)))</x:f>
        <x:v>2.917497378507678</x:v>
      </x:c>
      <x:c r="M278" s="97" t="n">
        <x:f>IF(OR($A278&lt;=Drivers!$H$10,G277&gt;=ReadMe!$C$10),0,MAX(ReadMe!$C$15,(Drivers!$E$10+Drivers!$F$10*SIN($A278*ReadMe!$C$14+Drivers!$G$10))*INDEX(TrackData!$G$6:$G$315,MOD(INT(G277),ReadMe!$C$9)+1)*IF(AND($A278&gt;=Drivers!$I$10,$A278&lt;Drivers!$I$10+Drivers!$J$10),Drivers!$K$10,1)*IF(AND($A278&gt;=Drivers!$L$10,$A278&lt;Drivers!$L$10+Drivers!$M$10),Drivers!$N$10,1)))</x:f>
        <x:v>2.8081557486762794</x:v>
      </x:c>
      <x:c r="N278" s="97" t="n">
        <x:f>IF(OR($A278&lt;=Drivers!$H$11,H277&gt;=ReadMe!$C$10),0,MAX(ReadMe!$C$15,(Drivers!$E$11+Drivers!$F$11*SIN($A278*ReadMe!$C$14+Drivers!$G$11))*INDEX(TrackData!$G$6:$G$315,MOD(INT(H277),ReadMe!$C$9)+1)*IF(AND($A278&gt;=Drivers!$I$11,$A278&lt;Drivers!$I$11+Drivers!$J$11),Drivers!$K$11,1)*IF(AND($A278&gt;=Drivers!$L$11,$A278&lt;Drivers!$L$11+Drivers!$M$11),Drivers!$N$11,1)))</x:f>
        <x:v>3.642556212421719</x:v>
      </x:c>
      <x:c r="O278" t="n">
        <x:f>MIN(ReadMe!$C$8,MAX(0,INT(C278/ReadMe!$C$9)))</x:f>
        <x:v>1</x:v>
      </x:c>
      <x:c r="P278" t="n">
        <x:f>MIN(ReadMe!$C$8,MAX(0,INT(D278/ReadMe!$C$9)))</x:f>
        <x:v>1</x:v>
      </x:c>
      <x:c r="Q278" t="n">
        <x:f>MIN(ReadMe!$C$8,MAX(0,INT(E278/ReadMe!$C$9)))</x:f>
        <x:v>1</x:v>
      </x:c>
      <x:c r="R278" t="n">
        <x:f>MIN(ReadMe!$C$8,MAX(0,INT(F278/ReadMe!$C$9)))</x:f>
        <x:v>1</x:v>
      </x:c>
      <x:c r="S278" t="n">
        <x:f>MIN(ReadMe!$C$8,MAX(0,INT(G278/ReadMe!$C$9)))</x:f>
        <x:v>1</x:v>
      </x:c>
      <x:c r="T278" t="n">
        <x:f>MIN(ReadMe!$C$8,MAX(0,INT(H278/ReadMe!$C$9)))</x:f>
        <x:v>1</x:v>
      </x:c>
    </x:row>
    <x:row r="279">
      <x:c r="A279" t="n">
        <x:v>273</x:v>
      </x:c>
      <x:c r="B279" s="97" t="n">
        <x:f>A279*ReadMe!$C$12</x:f>
        <x:v>68.25</x:v>
      </x:c>
      <x:c r="C279" s="97" t="n">
        <x:f>MIN(ReadMe!$C$10,C278+I279)</x:f>
        <x:v>614.4606414053472</x:v>
      </x:c>
      <x:c r="D279" s="97" t="n">
        <x:f>MIN(ReadMe!$C$10,D278+J279)</x:f>
        <x:v>594.6185318835858</x:v>
      </x:c>
      <x:c r="E279" s="97" t="n">
        <x:f>MIN(ReadMe!$C$10,E278+K279)</x:f>
        <x:v>576.2698265169909</x:v>
      </x:c>
      <x:c r="F279" s="97" t="n">
        <x:f>MIN(ReadMe!$C$10,F278+L279)</x:f>
        <x:v>592.7694195429372</x:v>
      </x:c>
      <x:c r="G279" s="97" t="n">
        <x:f>MIN(ReadMe!$C$10,G278+M279)</x:f>
        <x:v>557.7082816853101</x:v>
      </x:c>
      <x:c r="H279" s="97" t="n">
        <x:f>MIN(ReadMe!$C$10,H278+N279)</x:f>
        <x:v>567.0245195329388</x:v>
      </x:c>
      <x:c r="I279" s="97" t="n">
        <x:f>IF(OR($A279&lt;=Drivers!$H$6,C278&gt;=ReadMe!$C$10),0,MAX(ReadMe!$C$15,(Drivers!$E$6+Drivers!$F$6*SIN($A279*ReadMe!$C$14+Drivers!$G$6))*INDEX(TrackData!$G$6:$G$315,MOD(INT(C278),ReadMe!$C$9)+1)*IF(AND($A279&gt;=Drivers!$I$6,$A279&lt;Drivers!$I$6+Drivers!$J$6),Drivers!$K$6,1)*IF(AND($A279&gt;=Drivers!$L$6,$A279&lt;Drivers!$L$6+Drivers!$M$6),Drivers!$N$6,1)))</x:f>
        <x:v>2.5175608952938338</x:v>
      </x:c>
      <x:c r="J279" s="97" t="n">
        <x:f>IF(OR($A279&lt;=Drivers!$H$7,D278&gt;=ReadMe!$C$10),0,MAX(ReadMe!$C$15,(Drivers!$E$7+Drivers!$F$7*SIN($A279*ReadMe!$C$14+Drivers!$G$7))*INDEX(TrackData!$G$6:$G$315,MOD(INT(D278),ReadMe!$C$9)+1)*IF(AND($A279&gt;=Drivers!$I$7,$A279&lt;Drivers!$I$7+Drivers!$J$7),Drivers!$K$7,1)*IF(AND($A279&gt;=Drivers!$L$7,$A279&lt;Drivers!$L$7+Drivers!$M$7),Drivers!$N$7,1)))</x:f>
        <x:v>2.3331392129970965</x:v>
      </x:c>
      <x:c r="K279" s="97" t="n">
        <x:f>IF(OR($A279&lt;=Drivers!$H$8,E278&gt;=ReadMe!$C$10),0,MAX(ReadMe!$C$15,(Drivers!$E$8+Drivers!$F$8*SIN($A279*ReadMe!$C$14+Drivers!$G$8))*INDEX(TrackData!$G$6:$G$315,MOD(INT(E278),ReadMe!$C$9)+1)*IF(AND($A279&gt;=Drivers!$I$8,$A279&lt;Drivers!$I$8+Drivers!$J$8),Drivers!$K$8,1)*IF(AND($A279&gt;=Drivers!$L$8,$A279&lt;Drivers!$L$8+Drivers!$M$8),Drivers!$N$8,1)))</x:f>
        <x:v>2.579452071337135</x:v>
      </x:c>
      <x:c r="L279" s="97" t="n">
        <x:f>IF(OR($A279&lt;=Drivers!$H$9,F278&gt;=ReadMe!$C$10),0,MAX(ReadMe!$C$15,(Drivers!$E$9+Drivers!$F$9*SIN($A279*ReadMe!$C$14+Drivers!$G$9))*INDEX(TrackData!$G$6:$G$315,MOD(INT(F278),ReadMe!$C$9)+1)*IF(AND($A279&gt;=Drivers!$I$9,$A279&lt;Drivers!$I$9+Drivers!$J$9),Drivers!$K$9,1)*IF(AND($A279&gt;=Drivers!$L$9,$A279&lt;Drivers!$L$9+Drivers!$M$9),Drivers!$N$9,1)))</x:f>
        <x:v>2.9253079372907433</x:v>
      </x:c>
      <x:c r="M279" s="97" t="n">
        <x:f>IF(OR($A279&lt;=Drivers!$H$10,G278&gt;=ReadMe!$C$10),0,MAX(ReadMe!$C$15,(Drivers!$E$10+Drivers!$F$10*SIN($A279*ReadMe!$C$14+Drivers!$G$10))*INDEX(TrackData!$G$6:$G$315,MOD(INT(G278),ReadMe!$C$9)+1)*IF(AND($A279&gt;=Drivers!$I$10,$A279&lt;Drivers!$I$10+Drivers!$J$10),Drivers!$K$10,1)*IF(AND($A279&gt;=Drivers!$L$10,$A279&lt;Drivers!$L$10+Drivers!$M$10),Drivers!$N$10,1)))</x:f>
        <x:v>2.790225003927184</x:v>
      </x:c>
      <x:c r="N279" s="97" t="n">
        <x:f>IF(OR($A279&lt;=Drivers!$H$11,H278&gt;=ReadMe!$C$10),0,MAX(ReadMe!$C$15,(Drivers!$E$11+Drivers!$F$11*SIN($A279*ReadMe!$C$14+Drivers!$G$11))*INDEX(TrackData!$G$6:$G$315,MOD(INT(H278),ReadMe!$C$9)+1)*IF(AND($A279&gt;=Drivers!$I$11,$A279&lt;Drivers!$I$11+Drivers!$J$11),Drivers!$K$11,1)*IF(AND($A279&gt;=Drivers!$L$11,$A279&lt;Drivers!$L$11+Drivers!$M$11),Drivers!$N$11,1)))</x:f>
        <x:v>3.6105240835393397</x:v>
      </x:c>
      <x:c r="O279" t="n">
        <x:f>MIN(ReadMe!$C$8,MAX(0,INT(C279/ReadMe!$C$9)))</x:f>
        <x:v>1</x:v>
      </x:c>
      <x:c r="P279" t="n">
        <x:f>MIN(ReadMe!$C$8,MAX(0,INT(D279/ReadMe!$C$9)))</x:f>
        <x:v>1</x:v>
      </x:c>
      <x:c r="Q279" t="n">
        <x:f>MIN(ReadMe!$C$8,MAX(0,INT(E279/ReadMe!$C$9)))</x:f>
        <x:v>1</x:v>
      </x:c>
      <x:c r="R279" t="n">
        <x:f>MIN(ReadMe!$C$8,MAX(0,INT(F279/ReadMe!$C$9)))</x:f>
        <x:v>1</x:v>
      </x:c>
      <x:c r="S279" t="n">
        <x:f>MIN(ReadMe!$C$8,MAX(0,INT(G279/ReadMe!$C$9)))</x:f>
        <x:v>1</x:v>
      </x:c>
      <x:c r="T279" t="n">
        <x:f>MIN(ReadMe!$C$8,MAX(0,INT(H279/ReadMe!$C$9)))</x:f>
        <x:v>1</x:v>
      </x:c>
    </x:row>
    <x:row r="280">
      <x:c r="A280" t="n">
        <x:v>274</x:v>
      </x:c>
      <x:c r="B280" s="97" t="n">
        <x:f>A280*ReadMe!$C$12</x:f>
        <x:v>68.5</x:v>
      </x:c>
      <x:c r="C280" s="97" t="n">
        <x:f>MIN(ReadMe!$C$10,C279+I280)</x:f>
        <x:v>616.9637212624216</x:v>
      </x:c>
      <x:c r="D280" s="97" t="n">
        <x:f>MIN(ReadMe!$C$10,D279+J280)</x:f>
        <x:v>596.959938624437</x:v>
      </x:c>
      <x:c r="E280" s="97" t="n">
        <x:f>MIN(ReadMe!$C$10,E279+K280)</x:f>
        <x:v>578.8790814648903</x:v>
      </x:c>
      <x:c r="F280" s="97" t="n">
        <x:f>MIN(ReadMe!$C$10,F279+L280)</x:f>
        <x:v>595.7009179330273</x:v>
      </x:c>
      <x:c r="G280" s="97" t="n">
        <x:f>MIN(ReadMe!$C$10,G279+M280)</x:f>
        <x:v>560.4789219842743</x:v>
      </x:c>
      <x:c r="H280" s="97" t="n">
        <x:f>MIN(ReadMe!$C$10,H279+N280)</x:f>
        <x:v>570.6032364627853</x:v>
      </x:c>
      <x:c r="I280" s="97" t="n">
        <x:f>IF(OR($A280&lt;=Drivers!$H$6,C279&gt;=ReadMe!$C$10),0,MAX(ReadMe!$C$15,(Drivers!$E$6+Drivers!$F$6*SIN($A280*ReadMe!$C$14+Drivers!$G$6))*INDEX(TrackData!$G$6:$G$315,MOD(INT(C279),ReadMe!$C$9)+1)*IF(AND($A280&gt;=Drivers!$I$6,$A280&lt;Drivers!$I$6+Drivers!$J$6),Drivers!$K$6,1)*IF(AND($A280&gt;=Drivers!$L$6,$A280&lt;Drivers!$L$6+Drivers!$M$6),Drivers!$N$6,1)))</x:f>
        <x:v>2.503079857074382</x:v>
      </x:c>
      <x:c r="J280" s="97" t="n">
        <x:f>IF(OR($A280&lt;=Drivers!$H$7,D279&gt;=ReadMe!$C$10),0,MAX(ReadMe!$C$15,(Drivers!$E$7+Drivers!$F$7*SIN($A280*ReadMe!$C$14+Drivers!$G$7))*INDEX(TrackData!$G$6:$G$315,MOD(INT(D279),ReadMe!$C$9)+1)*IF(AND($A280&gt;=Drivers!$I$7,$A280&lt;Drivers!$I$7+Drivers!$J$7),Drivers!$K$7,1)*IF(AND($A280&gt;=Drivers!$L$7,$A280&lt;Drivers!$L$7+Drivers!$M$7),Drivers!$N$7,1)))</x:f>
        <x:v>2.341406740851255</x:v>
      </x:c>
      <x:c r="K280" s="97" t="n">
        <x:f>IF(OR($A280&lt;=Drivers!$H$8,E279&gt;=ReadMe!$C$10),0,MAX(ReadMe!$C$15,(Drivers!$E$8+Drivers!$F$8*SIN($A280*ReadMe!$C$14+Drivers!$G$8))*INDEX(TrackData!$G$6:$G$315,MOD(INT(E279),ReadMe!$C$9)+1)*IF(AND($A280&gt;=Drivers!$I$8,$A280&lt;Drivers!$I$8+Drivers!$J$8),Drivers!$K$8,1)*IF(AND($A280&gt;=Drivers!$L$8,$A280&lt;Drivers!$L$8+Drivers!$M$8),Drivers!$N$8,1)))</x:f>
        <x:v>2.6092549478994305</x:v>
      </x:c>
      <x:c r="L280" s="97" t="n">
        <x:f>IF(OR($A280&lt;=Drivers!$H$9,F279&gt;=ReadMe!$C$10),0,MAX(ReadMe!$C$15,(Drivers!$E$9+Drivers!$F$9*SIN($A280*ReadMe!$C$14+Drivers!$G$9))*INDEX(TrackData!$G$6:$G$315,MOD(INT(F279),ReadMe!$C$9)+1)*IF(AND($A280&gt;=Drivers!$I$9,$A280&lt;Drivers!$I$9+Drivers!$J$9),Drivers!$K$9,1)*IF(AND($A280&gt;=Drivers!$L$9,$A280&lt;Drivers!$L$9+Drivers!$M$9),Drivers!$N$9,1)))</x:f>
        <x:v>2.931498390090108</x:v>
      </x:c>
      <x:c r="M280" s="97" t="n">
        <x:f>IF(OR($A280&lt;=Drivers!$H$10,G279&gt;=ReadMe!$C$10),0,MAX(ReadMe!$C$15,(Drivers!$E$10+Drivers!$F$10*SIN($A280*ReadMe!$C$14+Drivers!$G$10))*INDEX(TrackData!$G$6:$G$315,MOD(INT(G279),ReadMe!$C$9)+1)*IF(AND($A280&gt;=Drivers!$I$10,$A280&lt;Drivers!$I$10+Drivers!$J$10),Drivers!$K$10,1)*IF(AND($A280&gt;=Drivers!$L$10,$A280&lt;Drivers!$L$10+Drivers!$M$10),Drivers!$N$10,1)))</x:f>
        <x:v>2.7706402989641767</x:v>
      </x:c>
      <x:c r="N280" s="97" t="n">
        <x:f>IF(OR($A280&lt;=Drivers!$H$11,H279&gt;=ReadMe!$C$10),0,MAX(ReadMe!$C$15,(Drivers!$E$11+Drivers!$F$11*SIN($A280*ReadMe!$C$14+Drivers!$G$11))*INDEX(TrackData!$G$6:$G$315,MOD(INT(H279),ReadMe!$C$9)+1)*IF(AND($A280&gt;=Drivers!$I$11,$A280&lt;Drivers!$I$11+Drivers!$J$11),Drivers!$K$11,1)*IF(AND($A280&gt;=Drivers!$L$11,$A280&lt;Drivers!$L$11+Drivers!$M$11),Drivers!$N$11,1)))</x:f>
        <x:v>3.578716929846454</x:v>
      </x:c>
      <x:c r="O280" t="n">
        <x:f>MIN(ReadMe!$C$8,MAX(0,INT(C280/ReadMe!$C$9)))</x:f>
        <x:v>1</x:v>
      </x:c>
      <x:c r="P280" t="n">
        <x:f>MIN(ReadMe!$C$8,MAX(0,INT(D280/ReadMe!$C$9)))</x:f>
        <x:v>1</x:v>
      </x:c>
      <x:c r="Q280" t="n">
        <x:f>MIN(ReadMe!$C$8,MAX(0,INT(E280/ReadMe!$C$9)))</x:f>
        <x:v>1</x:v>
      </x:c>
      <x:c r="R280" t="n">
        <x:f>MIN(ReadMe!$C$8,MAX(0,INT(F280/ReadMe!$C$9)))</x:f>
        <x:v>1</x:v>
      </x:c>
      <x:c r="S280" t="n">
        <x:f>MIN(ReadMe!$C$8,MAX(0,INT(G280/ReadMe!$C$9)))</x:f>
        <x:v>1</x:v>
      </x:c>
      <x:c r="T280" t="n">
        <x:f>MIN(ReadMe!$C$8,MAX(0,INT(H280/ReadMe!$C$9)))</x:f>
        <x:v>1</x:v>
      </x:c>
    </x:row>
    <x:row r="281">
      <x:c r="A281" t="n">
        <x:v>275</x:v>
      </x:c>
      <x:c r="B281" s="97" t="n">
        <x:f>A281*ReadMe!$C$12</x:f>
        <x:v>68.75</x:v>
      </x:c>
      <x:c r="C281" s="97" t="n">
        <x:f>MIN(ReadMe!$C$10,C280+I281)</x:f>
        <x:v>619.4534004836864</x:v>
      </x:c>
      <x:c r="D281" s="97" t="n">
        <x:f>MIN(ReadMe!$C$10,D280+J281)</x:f>
        <x:v>599.3115310205603</x:v>
      </x:c>
      <x:c r="E281" s="97" t="n">
        <x:f>MIN(ReadMe!$C$10,E280+K281)</x:f>
        <x:v>581.5178690172281</x:v>
      </x:c>
      <x:c r="F281" s="97" t="n">
        <x:f>MIN(ReadMe!$C$10,F280+L281)</x:f>
        <x:v>598.6369440483805</x:v>
      </x:c>
      <x:c r="G281" s="97" t="n">
        <x:f>MIN(ReadMe!$C$10,G280+M281)</x:f>
        <x:v>563.2284584596571</x:v>
      </x:c>
      <x:c r="H281" s="97" t="n">
        <x:f>MIN(ReadMe!$C$10,H280+N281)</x:f>
        <x:v>574.1505902078462</x:v>
      </x:c>
      <x:c r="I281" s="97" t="n">
        <x:f>IF(OR($A281&lt;=Drivers!$H$6,C280&gt;=ReadMe!$C$10),0,MAX(ReadMe!$C$15,(Drivers!$E$6+Drivers!$F$6*SIN($A281*ReadMe!$C$14+Drivers!$G$6))*INDEX(TrackData!$G$6:$G$315,MOD(INT(C280),ReadMe!$C$9)+1)*IF(AND($A281&gt;=Drivers!$I$6,$A281&lt;Drivers!$I$6+Drivers!$J$6),Drivers!$K$6,1)*IF(AND($A281&gt;=Drivers!$L$6,$A281&lt;Drivers!$L$6+Drivers!$M$6),Drivers!$N$6,1)))</x:f>
        <x:v>2.4896792212648275</x:v>
      </x:c>
      <x:c r="J281" s="97" t="n">
        <x:f>IF(OR($A281&lt;=Drivers!$H$7,D280&gt;=ReadMe!$C$10),0,MAX(ReadMe!$C$15,(Drivers!$E$7+Drivers!$F$7*SIN($A281*ReadMe!$C$14+Drivers!$G$7))*INDEX(TrackData!$G$6:$G$315,MOD(INT(D280),ReadMe!$C$9)+1)*IF(AND($A281&gt;=Drivers!$I$7,$A281&lt;Drivers!$I$7+Drivers!$J$7),Drivers!$K$7,1)*IF(AND($A281&gt;=Drivers!$L$7,$A281&lt;Drivers!$L$7+Drivers!$M$7),Drivers!$N$7,1)))</x:f>
        <x:v>2.351592396123308</x:v>
      </x:c>
      <x:c r="K281" s="97" t="n">
        <x:f>IF(OR($A281&lt;=Drivers!$H$8,E280&gt;=ReadMe!$C$10),0,MAX(ReadMe!$C$15,(Drivers!$E$8+Drivers!$F$8*SIN($A281*ReadMe!$C$14+Drivers!$G$8))*INDEX(TrackData!$G$6:$G$315,MOD(INT(E280),ReadMe!$C$9)+1)*IF(AND($A281&gt;=Drivers!$I$8,$A281&lt;Drivers!$I$8+Drivers!$J$8),Drivers!$K$8,1)*IF(AND($A281&gt;=Drivers!$L$8,$A281&lt;Drivers!$L$8+Drivers!$M$8),Drivers!$N$8,1)))</x:f>
        <x:v>2.6387875523378286</x:v>
      </x:c>
      <x:c r="L281" s="97" t="n">
        <x:f>IF(OR($A281&lt;=Drivers!$H$9,F280&gt;=ReadMe!$C$10),0,MAX(ReadMe!$C$15,(Drivers!$E$9+Drivers!$F$9*SIN($A281*ReadMe!$C$14+Drivers!$G$9))*INDEX(TrackData!$G$6:$G$315,MOD(INT(F280),ReadMe!$C$9)+1)*IF(AND($A281&gt;=Drivers!$I$9,$A281&lt;Drivers!$I$9+Drivers!$J$9),Drivers!$K$9,1)*IF(AND($A281&gt;=Drivers!$L$9,$A281&lt;Drivers!$L$9+Drivers!$M$9),Drivers!$N$9,1)))</x:f>
        <x:v>2.936026115353192</x:v>
      </x:c>
      <x:c r="M281" s="97" t="n">
        <x:f>IF(OR($A281&lt;=Drivers!$H$10,G280&gt;=ReadMe!$C$10),0,MAX(ReadMe!$C$15,(Drivers!$E$10+Drivers!$F$10*SIN($A281*ReadMe!$C$14+Drivers!$G$10))*INDEX(TrackData!$G$6:$G$315,MOD(INT(G280),ReadMe!$C$9)+1)*IF(AND($A281&gt;=Drivers!$I$10,$A281&lt;Drivers!$I$10+Drivers!$J$10),Drivers!$K$10,1)*IF(AND($A281&gt;=Drivers!$L$10,$A281&lt;Drivers!$L$10+Drivers!$M$10),Drivers!$N$10,1)))</x:f>
        <x:v>2.7495364753827616</x:v>
      </x:c>
      <x:c r="N281" s="97" t="n">
        <x:f>IF(OR($A281&lt;=Drivers!$H$11,H280&gt;=ReadMe!$C$10),0,MAX(ReadMe!$C$15,(Drivers!$E$11+Drivers!$F$11*SIN($A281*ReadMe!$C$14+Drivers!$G$11))*INDEX(TrackData!$G$6:$G$315,MOD(INT(H280),ReadMe!$C$9)+1)*IF(AND($A281&gt;=Drivers!$I$11,$A281&lt;Drivers!$I$11+Drivers!$J$11),Drivers!$K$11,1)*IF(AND($A281&gt;=Drivers!$L$11,$A281&lt;Drivers!$L$11+Drivers!$M$11),Drivers!$N$11,1)))</x:f>
        <x:v>3.547353745060889</x:v>
      </x:c>
      <x:c r="O281" t="n">
        <x:f>MIN(ReadMe!$C$8,MAX(0,INT(C281/ReadMe!$C$9)))</x:f>
        <x:v>1</x:v>
      </x:c>
      <x:c r="P281" t="n">
        <x:f>MIN(ReadMe!$C$8,MAX(0,INT(D281/ReadMe!$C$9)))</x:f>
        <x:v>1</x:v>
      </x:c>
      <x:c r="Q281" t="n">
        <x:f>MIN(ReadMe!$C$8,MAX(0,INT(E281/ReadMe!$C$9)))</x:f>
        <x:v>1</x:v>
      </x:c>
      <x:c r="R281" t="n">
        <x:f>MIN(ReadMe!$C$8,MAX(0,INT(F281/ReadMe!$C$9)))</x:f>
        <x:v>1</x:v>
      </x:c>
      <x:c r="S281" t="n">
        <x:f>MIN(ReadMe!$C$8,MAX(0,INT(G281/ReadMe!$C$9)))</x:f>
        <x:v>1</x:v>
      </x:c>
      <x:c r="T281" t="n">
        <x:f>MIN(ReadMe!$C$8,MAX(0,INT(H281/ReadMe!$C$9)))</x:f>
        <x:v>1</x:v>
      </x:c>
    </x:row>
    <x:row r="282">
      <x:c r="A282" t="n">
        <x:v>276</x:v>
      </x:c>
      <x:c r="B282" s="97" t="n">
        <x:f>A282*ReadMe!$C$12</x:f>
        <x:v>69</x:v>
      </x:c>
      <x:c r="C282" s="97" t="n">
        <x:f>MIN(ReadMe!$C$10,C281+I282)</x:f>
        <x:v>621.9308517355462</x:v>
      </x:c>
      <x:c r="D282" s="97" t="n">
        <x:f>MIN(ReadMe!$C$10,D281+J282)</x:f>
        <x:v>601.675157070668</x:v>
      </x:c>
      <x:c r="E282" s="97" t="n">
        <x:f>MIN(ReadMe!$C$10,E281+K282)</x:f>
        <x:v>584.185715568539</x:v>
      </x:c>
      <x:c r="F282" s="97" t="n">
        <x:f>MIN(ReadMe!$C$10,F281+L282)</x:f>
        <x:v>601.5758039878637</x:v>
      </x:c>
      <x:c r="G282" s="97" t="n">
        <x:f>MIN(ReadMe!$C$10,G281+M282)</x:f>
        <x:v>565.9555172936372</x:v>
      </x:c>
      <x:c r="H282" s="97" t="n">
        <x:f>MIN(ReadMe!$C$10,H281+N282)</x:f>
        <x:v>577.6672406740004</x:v>
      </x:c>
      <x:c r="I282" s="97" t="n">
        <x:f>IF(OR($A282&lt;=Drivers!$H$6,C281&gt;=ReadMe!$C$10),0,MAX(ReadMe!$C$15,(Drivers!$E$6+Drivers!$F$6*SIN($A282*ReadMe!$C$14+Drivers!$G$6))*INDEX(TrackData!$G$6:$G$315,MOD(INT(C281),ReadMe!$C$9)+1)*IF(AND($A282&gt;=Drivers!$I$6,$A282&lt;Drivers!$I$6+Drivers!$J$6),Drivers!$K$6,1)*IF(AND($A282&gt;=Drivers!$L$6,$A282&lt;Drivers!$L$6+Drivers!$M$6),Drivers!$N$6,1)))</x:f>
        <x:v>2.4774512518597915</x:v>
      </x:c>
      <x:c r="J282" s="97" t="n">
        <x:f>IF(OR($A282&lt;=Drivers!$H$7,D281&gt;=ReadMe!$C$10),0,MAX(ReadMe!$C$15,(Drivers!$E$7+Drivers!$F$7*SIN($A282*ReadMe!$C$14+Drivers!$G$7))*INDEX(TrackData!$G$6:$G$315,MOD(INT(D281),ReadMe!$C$9)+1)*IF(AND($A282&gt;=Drivers!$I$7,$A282&lt;Drivers!$I$7+Drivers!$J$7),Drivers!$K$7,1)*IF(AND($A282&gt;=Drivers!$L$7,$A282&lt;Drivers!$L$7+Drivers!$M$7),Drivers!$N$7,1)))</x:f>
        <x:v>2.363626050107677</x:v>
      </x:c>
      <x:c r="K282" s="97" t="n">
        <x:f>IF(OR($A282&lt;=Drivers!$H$8,E281&gt;=ReadMe!$C$10),0,MAX(ReadMe!$C$15,(Drivers!$E$8+Drivers!$F$8*SIN($A282*ReadMe!$C$14+Drivers!$G$8))*INDEX(TrackData!$G$6:$G$315,MOD(INT(E281),ReadMe!$C$9)+1)*IF(AND($A282&gt;=Drivers!$I$8,$A282&lt;Drivers!$I$8+Drivers!$J$8),Drivers!$K$8,1)*IF(AND($A282&gt;=Drivers!$L$8,$A282&lt;Drivers!$L$8+Drivers!$M$8),Drivers!$N$8,1)))</x:f>
        <x:v>2.6678465513108525</x:v>
      </x:c>
      <x:c r="L282" s="97" t="n">
        <x:f>IF(OR($A282&lt;=Drivers!$H$9,F281&gt;=ReadMe!$C$10),0,MAX(ReadMe!$C$15,(Drivers!$E$9+Drivers!$F$9*SIN($A282*ReadMe!$C$14+Drivers!$G$9))*INDEX(TrackData!$G$6:$G$315,MOD(INT(F281),ReadMe!$C$9)+1)*IF(AND($A282&gt;=Drivers!$I$9,$A282&lt;Drivers!$I$9+Drivers!$J$9),Drivers!$K$9,1)*IF(AND($A282&gt;=Drivers!$L$9,$A282&lt;Drivers!$L$9+Drivers!$M$9),Drivers!$N$9,1)))</x:f>
        <x:v>2.9388599394830646</x:v>
      </x:c>
      <x:c r="M282" s="97" t="n">
        <x:f>IF(OR($A282&lt;=Drivers!$H$10,G281&gt;=ReadMe!$C$10),0,MAX(ReadMe!$C$15,(Drivers!$E$10+Drivers!$F$10*SIN($A282*ReadMe!$C$14+Drivers!$G$10))*INDEX(TrackData!$G$6:$G$315,MOD(INT(G281),ReadMe!$C$9)+1)*IF(AND($A282&gt;=Drivers!$I$10,$A282&lt;Drivers!$I$10+Drivers!$J$10),Drivers!$K$10,1)*IF(AND($A282&gt;=Drivers!$L$10,$A282&lt;Drivers!$L$10+Drivers!$M$10),Drivers!$N$10,1)))</x:f>
        <x:v>2.727058833980087</x:v>
      </x:c>
      <x:c r="N282" s="97" t="n">
        <x:f>IF(OR($A282&lt;=Drivers!$H$11,H281&gt;=ReadMe!$C$10),0,MAX(ReadMe!$C$15,(Drivers!$E$11+Drivers!$F$11*SIN($A282*ReadMe!$C$14+Drivers!$G$11))*INDEX(TrackData!$G$6:$G$315,MOD(INT(H281),ReadMe!$C$9)+1)*IF(AND($A282&gt;=Drivers!$I$11,$A282&lt;Drivers!$I$11+Drivers!$J$11),Drivers!$K$11,1)*IF(AND($A282&gt;=Drivers!$L$11,$A282&lt;Drivers!$L$11+Drivers!$M$11),Drivers!$N$11,1)))</x:f>
        <x:v>3.5166504661541067</x:v>
      </x:c>
      <x:c r="O282" t="n">
        <x:f>MIN(ReadMe!$C$8,MAX(0,INT(C282/ReadMe!$C$9)))</x:f>
        <x:v>2</x:v>
      </x:c>
      <x:c r="P282" t="n">
        <x:f>MIN(ReadMe!$C$8,MAX(0,INT(D282/ReadMe!$C$9)))</x:f>
        <x:v>1</x:v>
      </x:c>
      <x:c r="Q282" t="n">
        <x:f>MIN(ReadMe!$C$8,MAX(0,INT(E282/ReadMe!$C$9)))</x:f>
        <x:v>1</x:v>
      </x:c>
      <x:c r="R282" t="n">
        <x:f>MIN(ReadMe!$C$8,MAX(0,INT(F282/ReadMe!$C$9)))</x:f>
        <x:v>1</x:v>
      </x:c>
      <x:c r="S282" t="n">
        <x:f>MIN(ReadMe!$C$8,MAX(0,INT(G282/ReadMe!$C$9)))</x:f>
        <x:v>1</x:v>
      </x:c>
      <x:c r="T282" t="n">
        <x:f>MIN(ReadMe!$C$8,MAX(0,INT(H282/ReadMe!$C$9)))</x:f>
        <x:v>1</x:v>
      </x:c>
    </x:row>
    <x:row r="283">
      <x:c r="A283" t="n">
        <x:v>277</x:v>
      </x:c>
      <x:c r="B283" s="97" t="n">
        <x:f>A283*ReadMe!$C$12</x:f>
        <x:v>69.25</x:v>
      </x:c>
      <x:c r="C283" s="97" t="n">
        <x:f>MIN(ReadMe!$C$10,C282+I283)</x:f>
        <x:v>624.3973318745379</x:v>
      </x:c>
      <x:c r="D283" s="97" t="n">
        <x:f>MIN(ReadMe!$C$10,D282+J283)</x:f>
        <x:v>604.0525819212105</x:v>
      </x:c>
      <x:c r="E283" s="97" t="n">
        <x:f>MIN(ReadMe!$C$10,E282+K283)</x:f>
        <x:v>586.8819474408115</x:v>
      </x:c>
      <x:c r="F283" s="97" t="n">
        <x:f>MIN(ReadMe!$C$10,F282+L283)</x:f>
        <x:v>604.5157843393338</x:v>
      </x:c>
      <x:c r="G283" s="97" t="n">
        <x:f>MIN(ReadMe!$C$10,G282+M283)</x:f>
        <x:v>568.6588794279894</x:v>
      </x:c>
      <x:c r="H283" s="97" t="n">
        <x:f>MIN(ReadMe!$C$10,H282+N283)</x:f>
        <x:v>581.1540591606156</x:v>
      </x:c>
      <x:c r="I283" s="97" t="n">
        <x:f>IF(OR($A283&lt;=Drivers!$H$6,C282&gt;=ReadMe!$C$10),0,MAX(ReadMe!$C$15,(Drivers!$E$6+Drivers!$F$6*SIN($A283*ReadMe!$C$14+Drivers!$G$6))*INDEX(TrackData!$G$6:$G$315,MOD(INT(C282),ReadMe!$C$9)+1)*IF(AND($A283&gt;=Drivers!$I$6,$A283&lt;Drivers!$I$6+Drivers!$J$6),Drivers!$K$6,1)*IF(AND($A283&gt;=Drivers!$L$6,$A283&lt;Drivers!$L$6+Drivers!$M$6),Drivers!$N$6,1)))</x:f>
        <x:v>2.4664801389917006</x:v>
      </x:c>
      <x:c r="J283" s="97" t="n">
        <x:f>IF(OR($A283&lt;=Drivers!$H$7,D282&gt;=ReadMe!$C$10),0,MAX(ReadMe!$C$15,(Drivers!$E$7+Drivers!$F$7*SIN($A283*ReadMe!$C$14+Drivers!$G$7))*INDEX(TrackData!$G$6:$G$315,MOD(INT(D282),ReadMe!$C$9)+1)*IF(AND($A283&gt;=Drivers!$I$7,$A283&lt;Drivers!$I$7+Drivers!$J$7),Drivers!$K$7,1)*IF(AND($A283&gt;=Drivers!$L$7,$A283&lt;Drivers!$L$7+Drivers!$M$7),Drivers!$N$7,1)))</x:f>
        <x:v>2.377424850542556</x:v>
      </x:c>
      <x:c r="K283" s="97" t="n">
        <x:f>IF(OR($A283&lt;=Drivers!$H$8,E282&gt;=ReadMe!$C$10),0,MAX(ReadMe!$C$15,(Drivers!$E$8+Drivers!$F$8*SIN($A283*ReadMe!$C$14+Drivers!$G$8))*INDEX(TrackData!$G$6:$G$315,MOD(INT(E282),ReadMe!$C$9)+1)*IF(AND($A283&gt;=Drivers!$I$8,$A283&lt;Drivers!$I$8+Drivers!$J$8),Drivers!$K$8,1)*IF(AND($A283&gt;=Drivers!$L$8,$A283&lt;Drivers!$L$8+Drivers!$M$8),Drivers!$N$8,1)))</x:f>
        <x:v>2.696231872272466</x:v>
      </x:c>
      <x:c r="L283" s="97" t="n">
        <x:f>IF(OR($A283&lt;=Drivers!$H$9,F282&gt;=ReadMe!$C$10),0,MAX(ReadMe!$C$15,(Drivers!$E$9+Drivers!$F$9*SIN($A283*ReadMe!$C$14+Drivers!$G$9))*INDEX(TrackData!$G$6:$G$315,MOD(INT(F282),ReadMe!$C$9)+1)*IF(AND($A283&gt;=Drivers!$I$9,$A283&lt;Drivers!$I$9+Drivers!$J$9),Drivers!$K$9,1)*IF(AND($A283&gt;=Drivers!$L$9,$A283&lt;Drivers!$L$9+Drivers!$M$9),Drivers!$N$9,1)))</x:f>
        <x:v>2.939980351470101</x:v>
      </x:c>
      <x:c r="M283" s="97" t="n">
        <x:f>IF(OR($A283&lt;=Drivers!$H$10,G282&gt;=ReadMe!$C$10),0,MAX(ReadMe!$C$15,(Drivers!$E$10+Drivers!$F$10*SIN($A283*ReadMe!$C$14+Drivers!$G$10))*INDEX(TrackData!$G$6:$G$315,MOD(INT(G282),ReadMe!$C$9)+1)*IF(AND($A283&gt;=Drivers!$I$10,$A283&lt;Drivers!$I$10+Drivers!$J$10),Drivers!$K$10,1)*IF(AND($A283&gt;=Drivers!$L$10,$A283&lt;Drivers!$L$10+Drivers!$M$10),Drivers!$N$10,1)))</x:f>
        <x:v>2.7033621343522594</x:v>
      </x:c>
      <x:c r="N283" s="97" t="n">
        <x:f>IF(OR($A283&lt;=Drivers!$H$11,H282&gt;=ReadMe!$C$10),0,MAX(ReadMe!$C$15,(Drivers!$E$11+Drivers!$F$11*SIN($A283*ReadMe!$C$14+Drivers!$G$11))*INDEX(TrackData!$G$6:$G$315,MOD(INT(H282),ReadMe!$C$9)+1)*IF(AND($A283&gt;=Drivers!$I$11,$A283&lt;Drivers!$I$11+Drivers!$J$11),Drivers!$K$11,1)*IF(AND($A283&gt;=Drivers!$L$11,$A283&lt;Drivers!$L$11+Drivers!$M$11),Drivers!$N$11,1)))</x:f>
        <x:v>3.4868184866152028</x:v>
      </x:c>
      <x:c r="O283" t="n">
        <x:f>MIN(ReadMe!$C$8,MAX(0,INT(C283/ReadMe!$C$9)))</x:f>
        <x:v>2</x:v>
      </x:c>
      <x:c r="P283" t="n">
        <x:f>MIN(ReadMe!$C$8,MAX(0,INT(D283/ReadMe!$C$9)))</x:f>
        <x:v>1</x:v>
      </x:c>
      <x:c r="Q283" t="n">
        <x:f>MIN(ReadMe!$C$8,MAX(0,INT(E283/ReadMe!$C$9)))</x:f>
        <x:v>1</x:v>
      </x:c>
      <x:c r="R283" t="n">
        <x:f>MIN(ReadMe!$C$8,MAX(0,INT(F283/ReadMe!$C$9)))</x:f>
        <x:v>1</x:v>
      </x:c>
      <x:c r="S283" t="n">
        <x:f>MIN(ReadMe!$C$8,MAX(0,INT(G283/ReadMe!$C$9)))</x:f>
        <x:v>1</x:v>
      </x:c>
      <x:c r="T283" t="n">
        <x:f>MIN(ReadMe!$C$8,MAX(0,INT(H283/ReadMe!$C$9)))</x:f>
        <x:v>1</x:v>
      </x:c>
    </x:row>
    <x:row r="284">
      <x:c r="A284" t="n">
        <x:v>278</x:v>
      </x:c>
      <x:c r="B284" s="97" t="n">
        <x:f>A284*ReadMe!$C$12</x:f>
        <x:v>69.5</x:v>
      </x:c>
      <x:c r="C284" s="97" t="n">
        <x:f>MIN(ReadMe!$C$10,C283+I284)</x:f>
        <x:v>626.8541732938157</x:v>
      </x:c>
      <x:c r="D284" s="97" t="n">
        <x:f>MIN(ReadMe!$C$10,D283+J284)</x:f>
        <x:v>606.445475713262</x:v>
      </x:c>
      <x:c r="E284" s="97" t="n">
        <x:f>MIN(ReadMe!$C$10,E283+K284)</x:f>
        <x:v>589.6056955217922</x:v>
      </x:c>
      <x:c r="F284" s="97" t="n">
        <x:f>MIN(ReadMe!$C$10,F283+L284)</x:f>
        <x:v>607.4551639765599</x:v>
      </x:c>
      <x:c r="G284" s="97" t="n">
        <x:f>MIN(ReadMe!$C$10,G283+M284)</x:f>
        <x:v>571.3374889573568</x:v>
      </x:c>
      <x:c r="H284" s="97" t="n">
        <x:f>MIN(ReadMe!$C$10,H283+N284)</x:f>
        <x:v>584.6121223616126</x:v>
      </x:c>
      <x:c r="I284" s="97" t="n">
        <x:f>IF(OR($A284&lt;=Drivers!$H$6,C283&gt;=ReadMe!$C$10),0,MAX(ReadMe!$C$15,(Drivers!$E$6+Drivers!$F$6*SIN($A284*ReadMe!$C$14+Drivers!$G$6))*INDEX(TrackData!$G$6:$G$315,MOD(INT(C283),ReadMe!$C$9)+1)*IF(AND($A284&gt;=Drivers!$I$6,$A284&lt;Drivers!$I$6+Drivers!$J$6),Drivers!$K$6,1)*IF(AND($A284&gt;=Drivers!$L$6,$A284&lt;Drivers!$L$6+Drivers!$M$6),Drivers!$N$6,1)))</x:f>
        <x:v>2.4568414192778483</x:v>
      </x:c>
      <x:c r="J284" s="97" t="n">
        <x:f>IF(OR($A284&lt;=Drivers!$H$7,D283&gt;=ReadMe!$C$10),0,MAX(ReadMe!$C$15,(Drivers!$E$7+Drivers!$F$7*SIN($A284*ReadMe!$C$14+Drivers!$G$7))*INDEX(TrackData!$G$6:$G$315,MOD(INT(D283),ReadMe!$C$9)+1)*IF(AND($A284&gt;=Drivers!$I$7,$A284&lt;Drivers!$I$7+Drivers!$J$7),Drivers!$K$7,1)*IF(AND($A284&gt;=Drivers!$L$7,$A284&lt;Drivers!$L$7+Drivers!$M$7),Drivers!$N$7,1)))</x:f>
        <x:v>2.3928937920515434</x:v>
      </x:c>
      <x:c r="K284" s="97" t="n">
        <x:f>IF(OR($A284&lt;=Drivers!$H$8,E283&gt;=ReadMe!$C$10),0,MAX(ReadMe!$C$15,(Drivers!$E$8+Drivers!$F$8*SIN($A284*ReadMe!$C$14+Drivers!$G$8))*INDEX(TrackData!$G$6:$G$315,MOD(INT(E283),ReadMe!$C$9)+1)*IF(AND($A284&gt;=Drivers!$I$8,$A284&lt;Drivers!$I$8+Drivers!$J$8),Drivers!$K$8,1)*IF(AND($A284&gt;=Drivers!$L$8,$A284&lt;Drivers!$L$8+Drivers!$M$8),Drivers!$N$8,1)))</x:f>
        <x:v>2.7237480809807626</x:v>
      </x:c>
      <x:c r="L284" s="97" t="n">
        <x:f>IF(OR($A284&lt;=Drivers!$H$9,F283&gt;=ReadMe!$C$10),0,MAX(ReadMe!$C$15,(Drivers!$E$9+Drivers!$F$9*SIN($A284*ReadMe!$C$14+Drivers!$G$9))*INDEX(TrackData!$G$6:$G$315,MOD(INT(F283),ReadMe!$C$9)+1)*IF(AND($A284&gt;=Drivers!$I$9,$A284&lt;Drivers!$I$9+Drivers!$J$9),Drivers!$K$9,1)*IF(AND($A284&gt;=Drivers!$L$9,$A284&lt;Drivers!$L$9+Drivers!$M$9),Drivers!$N$9,1)))</x:f>
        <x:v>2.939379637226177</x:v>
      </x:c>
      <x:c r="M284" s="97" t="n">
        <x:f>IF(OR($A284&lt;=Drivers!$H$10,G283&gt;=ReadMe!$C$10),0,MAX(ReadMe!$C$15,(Drivers!$E$10+Drivers!$F$10*SIN($A284*ReadMe!$C$14+Drivers!$G$10))*INDEX(TrackData!$G$6:$G$315,MOD(INT(G283),ReadMe!$C$9)+1)*IF(AND($A284&gt;=Drivers!$I$10,$A284&lt;Drivers!$I$10+Drivers!$J$10),Drivers!$K$10,1)*IF(AND($A284&gt;=Drivers!$L$10,$A284&lt;Drivers!$L$10+Drivers!$M$10),Drivers!$N$10,1)))</x:f>
        <x:v>2.6786095293673995</x:v>
      </x:c>
      <x:c r="N284" s="97" t="n">
        <x:f>IF(OR($A284&lt;=Drivers!$H$11,H283&gt;=ReadMe!$C$10),0,MAX(ReadMe!$C$15,(Drivers!$E$11+Drivers!$F$11*SIN($A284*ReadMe!$C$14+Drivers!$G$11))*INDEX(TrackData!$G$6:$G$315,MOD(INT(H283),ReadMe!$C$9)+1)*IF(AND($A284&gt;=Drivers!$I$11,$A284&lt;Drivers!$I$11+Drivers!$J$11),Drivers!$K$11,1)*IF(AND($A284&gt;=Drivers!$L$11,$A284&lt;Drivers!$L$11+Drivers!$M$11),Drivers!$N$11,1)))</x:f>
        <x:v>3.458063200997004</x:v>
      </x:c>
      <x:c r="O284" t="n">
        <x:f>MIN(ReadMe!$C$8,MAX(0,INT(C284/ReadMe!$C$9)))</x:f>
        <x:v>2</x:v>
      </x:c>
      <x:c r="P284" t="n">
        <x:f>MIN(ReadMe!$C$8,MAX(0,INT(D284/ReadMe!$C$9)))</x:f>
        <x:v>1</x:v>
      </x:c>
      <x:c r="Q284" t="n">
        <x:f>MIN(ReadMe!$C$8,MAX(0,INT(E284/ReadMe!$C$9)))</x:f>
        <x:v>1</x:v>
      </x:c>
      <x:c r="R284" t="n">
        <x:f>MIN(ReadMe!$C$8,MAX(0,INT(F284/ReadMe!$C$9)))</x:f>
        <x:v>1</x:v>
      </x:c>
      <x:c r="S284" t="n">
        <x:f>MIN(ReadMe!$C$8,MAX(0,INT(G284/ReadMe!$C$9)))</x:f>
        <x:v>1</x:v>
      </x:c>
      <x:c r="T284" t="n">
        <x:f>MIN(ReadMe!$C$8,MAX(0,INT(H284/ReadMe!$C$9)))</x:f>
        <x:v>1</x:v>
      </x:c>
    </x:row>
    <x:row r="285">
      <x:c r="A285" t="n">
        <x:v>279</x:v>
      </x:c>
      <x:c r="B285" s="97" t="n">
        <x:f>A285*ReadMe!$C$12</x:f>
        <x:v>69.75</x:v>
      </x:c>
      <x:c r="C285" s="97" t="n">
        <x:f>MIN(ReadMe!$C$10,C284+I285)</x:f>
        <x:v>629.302774749563</x:v>
      </x:c>
      <x:c r="D285" s="97" t="n">
        <x:f>MIN(ReadMe!$C$10,D284+J285)</x:f>
        <x:v>608.855402083522</x:v>
      </x:c>
      <x:c r="E285" s="97" t="n">
        <x:f>MIN(ReadMe!$C$10,E284+K285)</x:f>
        <x:v>592.3559012488639</x:v>
      </x:c>
      <x:c r="F285" s="97" t="n">
        <x:f>MIN(ReadMe!$C$10,F284+L285)</x:f>
        <x:v>610.3922259092565</x:v>
      </x:c>
      <x:c r="G285" s="97" t="n">
        <x:f>MIN(ReadMe!$C$10,G284+M285)</x:f>
        <x:v>573.9904603992074</x:v>
      </x:c>
      <x:c r="H285" s="97" t="n">
        <x:f>MIN(ReadMe!$C$10,H284+N285)</x:f>
        <x:v>588.0427049523777</x:v>
      </x:c>
      <x:c r="I285" s="97" t="n">
        <x:f>IF(OR($A285&lt;=Drivers!$H$6,C284&gt;=ReadMe!$C$10),0,MAX(ReadMe!$C$15,(Drivers!$E$6+Drivers!$F$6*SIN($A285*ReadMe!$C$14+Drivers!$G$6))*INDEX(TrackData!$G$6:$G$315,MOD(INT(C284),ReadMe!$C$9)+1)*IF(AND($A285&gt;=Drivers!$I$6,$A285&lt;Drivers!$I$6+Drivers!$J$6),Drivers!$K$6,1)*IF(AND($A285&gt;=Drivers!$L$6,$A285&lt;Drivers!$L$6+Drivers!$M$6),Drivers!$N$6,1)))</x:f>
        <x:v>2.4486014557473097</x:v>
      </x:c>
      <x:c r="J285" s="97" t="n">
        <x:f>IF(OR($A285&lt;=Drivers!$H$7,D284&gt;=ReadMe!$C$10),0,MAX(ReadMe!$C$15,(Drivers!$E$7+Drivers!$F$7*SIN($A285*ReadMe!$C$14+Drivers!$G$7))*INDEX(TrackData!$G$6:$G$315,MOD(INT(D284),ReadMe!$C$9)+1)*IF(AND($A285&gt;=Drivers!$I$7,$A285&lt;Drivers!$I$7+Drivers!$J$7),Drivers!$K$7,1)*IF(AND($A285&gt;=Drivers!$L$7,$A285&lt;Drivers!$L$7+Drivers!$M$7),Drivers!$N$7,1)))</x:f>
        <x:v>2.409926370260036</x:v>
      </x:c>
      <x:c r="K285" s="97" t="n">
        <x:f>IF(OR($A285&lt;=Drivers!$H$8,E284&gt;=ReadMe!$C$10),0,MAX(ReadMe!$C$15,(Drivers!$E$8+Drivers!$F$8*SIN($A285*ReadMe!$C$14+Drivers!$G$8))*INDEX(TrackData!$G$6:$G$315,MOD(INT(E284),ReadMe!$C$9)+1)*IF(AND($A285&gt;=Drivers!$I$8,$A285&lt;Drivers!$I$8+Drivers!$J$8),Drivers!$K$8,1)*IF(AND($A285&gt;=Drivers!$L$8,$A285&lt;Drivers!$L$8+Drivers!$M$8),Drivers!$N$8,1)))</x:f>
        <x:v>2.750205727071718</x:v>
      </x:c>
      <x:c r="L285" s="97" t="n">
        <x:f>IF(OR($A285&lt;=Drivers!$H$9,F284&gt;=ReadMe!$C$10),0,MAX(ReadMe!$C$15,(Drivers!$E$9+Drivers!$F$9*SIN($A285*ReadMe!$C$14+Drivers!$G$9))*INDEX(TrackData!$G$6:$G$315,MOD(INT(F284),ReadMe!$C$9)+1)*IF(AND($A285&gt;=Drivers!$I$9,$A285&lt;Drivers!$I$9+Drivers!$J$9),Drivers!$K$9,1)*IF(AND($A285&gt;=Drivers!$L$9,$A285&lt;Drivers!$L$9+Drivers!$M$9),Drivers!$N$9,1)))</x:f>
        <x:v>2.9370619326965244</x:v>
      </x:c>
      <x:c r="M285" s="97" t="n">
        <x:f>IF(OR($A285&lt;=Drivers!$H$10,G284&gt;=ReadMe!$C$10),0,MAX(ReadMe!$C$15,(Drivers!$E$10+Drivers!$F$10*SIN($A285*ReadMe!$C$14+Drivers!$G$10))*INDEX(TrackData!$G$6:$G$315,MOD(INT(G284),ReadMe!$C$9)+1)*IF(AND($A285&gt;=Drivers!$I$10,$A285&lt;Drivers!$I$10+Drivers!$J$10),Drivers!$K$10,1)*IF(AND($A285&gt;=Drivers!$L$10,$A285&lt;Drivers!$L$10+Drivers!$M$10),Drivers!$N$10,1)))</x:f>
        <x:v>2.6529714418506387</x:v>
      </x:c>
      <x:c r="N285" s="97" t="n">
        <x:f>IF(OR($A285&lt;=Drivers!$H$11,H284&gt;=ReadMe!$C$10),0,MAX(ReadMe!$C$15,(Drivers!$E$11+Drivers!$F$11*SIN($A285*ReadMe!$C$14+Drivers!$G$11))*INDEX(TrackData!$G$6:$G$315,MOD(INT(H284),ReadMe!$C$9)+1)*IF(AND($A285&gt;=Drivers!$I$11,$A285&lt;Drivers!$I$11+Drivers!$J$11),Drivers!$K$11,1)*IF(AND($A285&gt;=Drivers!$L$11,$A285&lt;Drivers!$L$11+Drivers!$M$11),Drivers!$N$11,1)))</x:f>
        <x:v>3.4305825907651153</x:v>
      </x:c>
      <x:c r="O285" t="n">
        <x:f>MIN(ReadMe!$C$8,MAX(0,INT(C285/ReadMe!$C$9)))</x:f>
        <x:v>2</x:v>
      </x:c>
      <x:c r="P285" t="n">
        <x:f>MIN(ReadMe!$C$8,MAX(0,INT(D285/ReadMe!$C$9)))</x:f>
        <x:v>1</x:v>
      </x:c>
      <x:c r="Q285" t="n">
        <x:f>MIN(ReadMe!$C$8,MAX(0,INT(E285/ReadMe!$C$9)))</x:f>
        <x:v>1</x:v>
      </x:c>
      <x:c r="R285" t="n">
        <x:f>MIN(ReadMe!$C$8,MAX(0,INT(F285/ReadMe!$C$9)))</x:f>
        <x:v>1</x:v>
      </x:c>
      <x:c r="S285" t="n">
        <x:f>MIN(ReadMe!$C$8,MAX(0,INT(G285/ReadMe!$C$9)))</x:f>
        <x:v>1</x:v>
      </x:c>
      <x:c r="T285" t="n">
        <x:f>MIN(ReadMe!$C$8,MAX(0,INT(H285/ReadMe!$C$9)))</x:f>
        <x:v>1</x:v>
      </x:c>
    </x:row>
    <x:row r="286">
      <x:c r="A286" t="n">
        <x:v>280</x:v>
      </x:c>
      <x:c r="B286" s="97" t="n">
        <x:f>A286*ReadMe!$C$12</x:f>
        <x:v>70</x:v>
      </x:c>
      <x:c r="C286" s="97" t="n">
        <x:f>MIN(ReadMe!$C$10,C285+I286)</x:f>
        <x:v>631.7445917304915</x:v>
      </x:c>
      <x:c r="D286" s="97" t="n">
        <x:f>MIN(ReadMe!$C$10,D285+J286)</x:f>
        <x:v>611.2838073986047</x:v>
      </x:c>
      <x:c r="E286" s="97" t="n">
        <x:f>MIN(ReadMe!$C$10,E285+K286)</x:f>
        <x:v>595.1313238972976</x:v>
      </x:c>
      <x:c r="F286" s="97" t="n">
        <x:f>MIN(ReadMe!$C$10,F285+L286)</x:f>
        <x:v>613.32526910464</x:v>
      </x:c>
      <x:c r="G286" s="97" t="n">
        <x:f>MIN(ReadMe!$C$10,G285+M286)</x:f>
        <x:v>576.6170847904226</x:v>
      </x:c>
      <x:c r="H286" s="97" t="n">
        <x:f>MIN(ReadMe!$C$10,H285+N286)</x:f>
        <x:v>591.447270813564</x:v>
      </x:c>
      <x:c r="I286" s="97" t="n">
        <x:f>IF(OR($A286&lt;=Drivers!$H$6,C285&gt;=ReadMe!$C$10),0,MAX(ReadMe!$C$15,(Drivers!$E$6+Drivers!$F$6*SIN($A286*ReadMe!$C$14+Drivers!$G$6))*INDEX(TrackData!$G$6:$G$315,MOD(INT(C285),ReadMe!$C$9)+1)*IF(AND($A286&gt;=Drivers!$I$6,$A286&lt;Drivers!$I$6+Drivers!$J$6),Drivers!$K$6,1)*IF(AND($A286&gt;=Drivers!$L$6,$A286&lt;Drivers!$L$6+Drivers!$M$6),Drivers!$N$6,1)))</x:f>
        <x:v>2.4418169809284245</x:v>
      </x:c>
      <x:c r="J286" s="97" t="n">
        <x:f>IF(OR($A286&lt;=Drivers!$H$7,D285&gt;=ReadMe!$C$10),0,MAX(ReadMe!$C$15,(Drivers!$E$7+Drivers!$F$7*SIN($A286*ReadMe!$C$14+Drivers!$G$7))*INDEX(TrackData!$G$6:$G$315,MOD(INT(D285),ReadMe!$C$9)+1)*IF(AND($A286&gt;=Drivers!$I$7,$A286&lt;Drivers!$I$7+Drivers!$J$7),Drivers!$K$7,1)*IF(AND($A286&gt;=Drivers!$L$7,$A286&lt;Drivers!$L$7+Drivers!$M$7),Drivers!$N$7,1)))</x:f>
        <x:v>2.428405315082754</x:v>
      </x:c>
      <x:c r="K286" s="97" t="n">
        <x:f>IF(OR($A286&lt;=Drivers!$H$8,E285&gt;=ReadMe!$C$10),0,MAX(ReadMe!$C$15,(Drivers!$E$8+Drivers!$F$8*SIN($A286*ReadMe!$C$14+Drivers!$G$8))*INDEX(TrackData!$G$6:$G$315,MOD(INT(E285),ReadMe!$C$9)+1)*IF(AND($A286&gt;=Drivers!$I$8,$A286&lt;Drivers!$I$8+Drivers!$J$8),Drivers!$K$8,1)*IF(AND($A286&gt;=Drivers!$L$8,$A286&lt;Drivers!$L$8+Drivers!$M$8),Drivers!$N$8,1)))</x:f>
        <x:v>2.7754226484336777</x:v>
      </x:c>
      <x:c r="L286" s="97" t="n">
        <x:f>IF(OR($A286&lt;=Drivers!$H$9,F285&gt;=ReadMe!$C$10),0,MAX(ReadMe!$C$15,(Drivers!$E$9+Drivers!$F$9*SIN($A286*ReadMe!$C$14+Drivers!$G$9))*INDEX(TrackData!$G$6:$G$315,MOD(INT(F285),ReadMe!$C$9)+1)*IF(AND($A286&gt;=Drivers!$I$9,$A286&lt;Drivers!$I$9+Drivers!$J$9),Drivers!$K$9,1)*IF(AND($A286&gt;=Drivers!$L$9,$A286&lt;Drivers!$L$9+Drivers!$M$9),Drivers!$N$9,1)))</x:f>
        <x:v>2.9330431953835547</x:v>
      </x:c>
      <x:c r="M286" s="97" t="n">
        <x:f>IF(OR($A286&lt;=Drivers!$H$10,G285&gt;=ReadMe!$C$10),0,MAX(ReadMe!$C$15,(Drivers!$E$10+Drivers!$F$10*SIN($A286*ReadMe!$C$14+Drivers!$G$10))*INDEX(TrackData!$G$6:$G$315,MOD(INT(G285),ReadMe!$C$9)+1)*IF(AND($A286&gt;=Drivers!$I$10,$A286&lt;Drivers!$I$10+Drivers!$J$10),Drivers!$K$10,1)*IF(AND($A286&gt;=Drivers!$L$10,$A286&lt;Drivers!$L$10+Drivers!$M$10),Drivers!$N$10,1)))</x:f>
        <x:v>2.6266243912151084</x:v>
      </x:c>
      <x:c r="N286" s="97" t="n">
        <x:f>IF(OR($A286&lt;=Drivers!$H$11,H285&gt;=ReadMe!$C$10),0,MAX(ReadMe!$C$15,(Drivers!$E$11+Drivers!$F$11*SIN($A286*ReadMe!$C$14+Drivers!$G$11))*INDEX(TrackData!$G$6:$G$315,MOD(INT(H285),ReadMe!$C$9)+1)*IF(AND($A286&gt;=Drivers!$I$11,$A286&lt;Drivers!$I$11+Drivers!$J$11),Drivers!$K$11,1)*IF(AND($A286&gt;=Drivers!$L$11,$A286&lt;Drivers!$L$11+Drivers!$M$11),Drivers!$N$11,1)))</x:f>
        <x:v>3.404565861186409</x:v>
      </x:c>
      <x:c r="O286" t="n">
        <x:f>MIN(ReadMe!$C$8,MAX(0,INT(C286/ReadMe!$C$9)))</x:f>
        <x:v>2</x:v>
      </x:c>
      <x:c r="P286" t="n">
        <x:f>MIN(ReadMe!$C$8,MAX(0,INT(D286/ReadMe!$C$9)))</x:f>
        <x:v>1</x:v>
      </x:c>
      <x:c r="Q286" t="n">
        <x:f>MIN(ReadMe!$C$8,MAX(0,INT(E286/ReadMe!$C$9)))</x:f>
        <x:v>1</x:v>
      </x:c>
      <x:c r="R286" t="n">
        <x:f>MIN(ReadMe!$C$8,MAX(0,INT(F286/ReadMe!$C$9)))</x:f>
        <x:v>1</x:v>
      </x:c>
      <x:c r="S286" t="n">
        <x:f>MIN(ReadMe!$C$8,MAX(0,INT(G286/ReadMe!$C$9)))</x:f>
        <x:v>1</x:v>
      </x:c>
      <x:c r="T286" t="n">
        <x:f>MIN(ReadMe!$C$8,MAX(0,INT(H286/ReadMe!$C$9)))</x:f>
        <x:v>1</x:v>
      </x:c>
    </x:row>
    <x:row r="287">
      <x:c r="A287" t="n">
        <x:v>281</x:v>
      </x:c>
      <x:c r="B287" s="97" t="n">
        <x:f>A287*ReadMe!$C$12</x:f>
        <x:v>70.25</x:v>
      </x:c>
      <x:c r="C287" s="97" t="n">
        <x:f>MIN(ReadMe!$C$10,C286+I287)</x:f>
        <x:v>634.1811264367342</x:v>
      </x:c>
      <x:c r="D287" s="97" t="n">
        <x:f>MIN(ReadMe!$C$10,D286+J287)</x:f>
        <x:v>613.7320107967385</x:v>
      </x:c>
      <x:c r="E287" s="97" t="n">
        <x:f>MIN(ReadMe!$C$10,E286+K287)</x:f>
        <x:v>597.9305491226995</x:v>
      </x:c>
      <x:c r="F287" s="97" t="n">
        <x:f>MIN(ReadMe!$C$10,F286+L287)</x:f>
        <x:v>616.2526201991187</x:v>
      </x:c>
      <x:c r="G287" s="97" t="n">
        <x:f>MIN(ReadMe!$C$10,G286+M287)</x:f>
        <x:v>579.2168345685403</x:v>
      </x:c>
      <x:c r="H287" s="97" t="n">
        <x:f>MIN(ReadMe!$C$10,H286+N287)</x:f>
        <x:v>594.8274629522061</x:v>
      </x:c>
      <x:c r="I287" s="97" t="n">
        <x:f>IF(OR($A287&lt;=Drivers!$H$6,C286&gt;=ReadMe!$C$10),0,MAX(ReadMe!$C$15,(Drivers!$E$6+Drivers!$F$6*SIN($A287*ReadMe!$C$14+Drivers!$G$6))*INDEX(TrackData!$G$6:$G$315,MOD(INT(C286),ReadMe!$C$9)+1)*IF(AND($A287&gt;=Drivers!$I$6,$A287&lt;Drivers!$I$6+Drivers!$J$6),Drivers!$K$6,1)*IF(AND($A287&gt;=Drivers!$L$6,$A287&lt;Drivers!$L$6+Drivers!$M$6),Drivers!$N$6,1)))</x:f>
        <x:v>2.4365347062427336</x:v>
      </x:c>
      <x:c r="J287" s="97" t="n">
        <x:f>IF(OR($A287&lt;=Drivers!$H$7,D286&gt;=ReadMe!$C$10),0,MAX(ReadMe!$C$15,(Drivers!$E$7+Drivers!$F$7*SIN($A287*ReadMe!$C$14+Drivers!$G$7))*INDEX(TrackData!$G$6:$G$315,MOD(INT(D286),ReadMe!$C$9)+1)*IF(AND($A287&gt;=Drivers!$I$7,$A287&lt;Drivers!$I$7+Drivers!$J$7),Drivers!$K$7,1)*IF(AND($A287&gt;=Drivers!$L$7,$A287&lt;Drivers!$L$7+Drivers!$M$7),Drivers!$N$7,1)))</x:f>
        <x:v>2.4482033981336726</x:v>
      </x:c>
      <x:c r="K287" s="97" t="n">
        <x:f>IF(OR($A287&lt;=Drivers!$H$8,E286&gt;=ReadMe!$C$10),0,MAX(ReadMe!$C$15,(Drivers!$E$8+Drivers!$F$8*SIN($A287*ReadMe!$C$14+Drivers!$G$8))*INDEX(TrackData!$G$6:$G$315,MOD(INT(E286),ReadMe!$C$9)+1)*IF(AND($A287&gt;=Drivers!$I$8,$A287&lt;Drivers!$I$8+Drivers!$J$8),Drivers!$K$8,1)*IF(AND($A287&gt;=Drivers!$L$8,$A287&lt;Drivers!$L$8+Drivers!$M$8),Drivers!$N$8,1)))</x:f>
        <x:v>2.799225225401874</x:v>
      </x:c>
      <x:c r="L287" s="97" t="n">
        <x:f>IF(OR($A287&lt;=Drivers!$H$9,F286&gt;=ReadMe!$C$10),0,MAX(ReadMe!$C$15,(Drivers!$E$9+Drivers!$F$9*SIN($A287*ReadMe!$C$14+Drivers!$G$9))*INDEX(TrackData!$G$6:$G$315,MOD(INT(F286),ReadMe!$C$9)+1)*IF(AND($A287&gt;=Drivers!$I$9,$A287&lt;Drivers!$I$9+Drivers!$J$9),Drivers!$K$9,1)*IF(AND($A287&gt;=Drivers!$L$9,$A287&lt;Drivers!$L$9+Drivers!$M$9),Drivers!$N$9,1)))</x:f>
        <x:v>2.9273510944787233</x:v>
      </x:c>
      <x:c r="M287" s="97" t="n">
        <x:f>IF(OR($A287&lt;=Drivers!$H$10,G286&gt;=ReadMe!$C$10),0,MAX(ReadMe!$C$15,(Drivers!$E$10+Drivers!$F$10*SIN($A287*ReadMe!$C$14+Drivers!$G$10))*INDEX(TrackData!$G$6:$G$315,MOD(INT(G286),ReadMe!$C$9)+1)*IF(AND($A287&gt;=Drivers!$I$10,$A287&lt;Drivers!$I$10+Drivers!$J$10),Drivers!$K$10,1)*IF(AND($A287&gt;=Drivers!$L$10,$A287&lt;Drivers!$L$10+Drivers!$M$10),Drivers!$N$10,1)))</x:f>
        <x:v>2.599749778117666</x:v>
      </x:c>
      <x:c r="N287" s="97" t="n">
        <x:f>IF(OR($A287&lt;=Drivers!$H$11,H286&gt;=ReadMe!$C$10),0,MAX(ReadMe!$C$15,(Drivers!$E$11+Drivers!$F$11*SIN($A287*ReadMe!$C$14+Drivers!$G$11))*INDEX(TrackData!$G$6:$G$315,MOD(INT(H286),ReadMe!$C$9)+1)*IF(AND($A287&gt;=Drivers!$I$11,$A287&lt;Drivers!$I$11+Drivers!$J$11),Drivers!$K$11,1)*IF(AND($A287&gt;=Drivers!$L$11,$A287&lt;Drivers!$L$11+Drivers!$M$11),Drivers!$N$11,1)))</x:f>
        <x:v>3.380192138642053</x:v>
      </x:c>
      <x:c r="O287" t="n">
        <x:f>MIN(ReadMe!$C$8,MAX(0,INT(C287/ReadMe!$C$9)))</x:f>
        <x:v>2</x:v>
      </x:c>
      <x:c r="P287" t="n">
        <x:f>MIN(ReadMe!$C$8,MAX(0,INT(D287/ReadMe!$C$9)))</x:f>
        <x:v>1</x:v>
      </x:c>
      <x:c r="Q287" t="n">
        <x:f>MIN(ReadMe!$C$8,MAX(0,INT(E287/ReadMe!$C$9)))</x:f>
        <x:v>1</x:v>
      </x:c>
      <x:c r="R287" t="n">
        <x:f>MIN(ReadMe!$C$8,MAX(0,INT(F287/ReadMe!$C$9)))</x:f>
        <x:v>1</x:v>
      </x:c>
      <x:c r="S287" t="n">
        <x:f>MIN(ReadMe!$C$8,MAX(0,INT(G287/ReadMe!$C$9)))</x:f>
        <x:v>1</x:v>
      </x:c>
      <x:c r="T287" t="n">
        <x:f>MIN(ReadMe!$C$8,MAX(0,INT(H287/ReadMe!$C$9)))</x:f>
        <x:v>1</x:v>
      </x:c>
    </x:row>
    <x:row r="288">
      <x:c r="A288" t="n">
        <x:v>282</x:v>
      </x:c>
      <x:c r="B288" s="97" t="n">
        <x:f>A288*ReadMe!$C$12</x:f>
        <x:v>70.5</x:v>
      </x:c>
      <x:c r="C288" s="97" t="n">
        <x:f>MIN(ReadMe!$C$10,C287+I288)</x:f>
        <x:v>636.6139174371289</x:v>
      </x:c>
      <x:c r="D288" s="97" t="n">
        <x:f>MIN(ReadMe!$C$10,D287+J288)</x:f>
        <x:v>616.2011951054378</x:v>
      </x:c>
      <x:c r="E288" s="97" t="n">
        <x:f>MIN(ReadMe!$C$10,E287+K288)</x:f>
        <x:v>600.7519986988374</x:v>
      </x:c>
      <x:c r="F288" s="97" t="n">
        <x:f>MIN(ReadMe!$C$10,F287+L288)</x:f>
        <x:v>619.1726450194776</x:v>
      </x:c>
      <x:c r="G288" s="97" t="n">
        <x:f>MIN(ReadMe!$C$10,G287+M288)</x:f>
        <x:v>581.7893672040474</x:v>
      </x:c>
      <x:c r="H288" s="97" t="n">
        <x:f>MIN(ReadMe!$C$10,H287+N288)</x:f>
        <x:v>598.1850921895402</x:v>
      </x:c>
      <x:c r="I288" s="97" t="n">
        <x:f>IF(OR($A288&lt;=Drivers!$H$6,C287&gt;=ReadMe!$C$10),0,MAX(ReadMe!$C$15,(Drivers!$E$6+Drivers!$F$6*SIN($A288*ReadMe!$C$14+Drivers!$G$6))*INDEX(TrackData!$G$6:$G$315,MOD(INT(C287),ReadMe!$C$9)+1)*IF(AND($A288&gt;=Drivers!$I$6,$A288&lt;Drivers!$I$6+Drivers!$J$6),Drivers!$K$6,1)*IF(AND($A288&gt;=Drivers!$L$6,$A288&lt;Drivers!$L$6+Drivers!$M$6),Drivers!$N$6,1)))</x:f>
        <x:v>2.4327910003946847</x:v>
      </x:c>
      <x:c r="J288" s="97" t="n">
        <x:f>IF(OR($A288&lt;=Drivers!$H$7,D287&gt;=ReadMe!$C$10),0,MAX(ReadMe!$C$15,(Drivers!$E$7+Drivers!$F$7*SIN($A288*ReadMe!$C$14+Drivers!$G$7))*INDEX(TrackData!$G$6:$G$315,MOD(INT(D287),ReadMe!$C$9)+1)*IF(AND($A288&gt;=Drivers!$I$7,$A288&lt;Drivers!$I$7+Drivers!$J$7),Drivers!$K$7,1)*IF(AND($A288&gt;=Drivers!$L$7,$A288&lt;Drivers!$L$7+Drivers!$M$7),Drivers!$N$7,1)))</x:f>
        <x:v>2.4691843086993273</x:v>
      </x:c>
      <x:c r="K288" s="97" t="n">
        <x:f>IF(OR($A288&lt;=Drivers!$H$8,E287&gt;=ReadMe!$C$10),0,MAX(ReadMe!$C$15,(Drivers!$E$8+Drivers!$F$8*SIN($A288*ReadMe!$C$14+Drivers!$G$8))*INDEX(TrackData!$G$6:$G$315,MOD(INT(E287),ReadMe!$C$9)+1)*IF(AND($A288&gt;=Drivers!$I$8,$A288&lt;Drivers!$I$8+Drivers!$J$8),Drivers!$K$8,1)*IF(AND($A288&gt;=Drivers!$L$8,$A288&lt;Drivers!$L$8+Drivers!$M$8),Drivers!$N$8,1)))</x:f>
        <x:v>2.821449576137822</x:v>
      </x:c>
      <x:c r="L288" s="97" t="n">
        <x:f>IF(OR($A288&lt;=Drivers!$H$9,F287&gt;=ReadMe!$C$10),0,MAX(ReadMe!$C$15,(Drivers!$E$9+Drivers!$F$9*SIN($A288*ReadMe!$C$14+Drivers!$G$9))*INDEX(TrackData!$G$6:$G$315,MOD(INT(F287),ReadMe!$C$9)+1)*IF(AND($A288&gt;=Drivers!$I$9,$A288&lt;Drivers!$I$9+Drivers!$J$9),Drivers!$K$9,1)*IF(AND($A288&gt;=Drivers!$L$9,$A288&lt;Drivers!$L$9+Drivers!$M$9),Drivers!$N$9,1)))</x:f>
        <x:v>2.920024820358869</x:v>
      </x:c>
      <x:c r="M288" s="97" t="n">
        <x:f>IF(OR($A288&lt;=Drivers!$H$10,G287&gt;=ReadMe!$C$10),0,MAX(ReadMe!$C$15,(Drivers!$E$10+Drivers!$F$10*SIN($A288*ReadMe!$C$14+Drivers!$G$10))*INDEX(TrackData!$G$6:$G$315,MOD(INT(G287),ReadMe!$C$9)+1)*IF(AND($A288&gt;=Drivers!$I$10,$A288&lt;Drivers!$I$10+Drivers!$J$10),Drivers!$K$10,1)*IF(AND($A288&gt;=Drivers!$L$10,$A288&lt;Drivers!$L$10+Drivers!$M$10),Drivers!$N$10,1)))</x:f>
        <x:v>2.572532635507005</x:v>
      </x:c>
      <x:c r="N288" s="97" t="n">
        <x:f>IF(OR($A288&lt;=Drivers!$H$11,H287&gt;=ReadMe!$C$10),0,MAX(ReadMe!$C$15,(Drivers!$E$11+Drivers!$F$11*SIN($A288*ReadMe!$C$14+Drivers!$G$11))*INDEX(TrackData!$G$6:$G$315,MOD(INT(H287),ReadMe!$C$9)+1)*IF(AND($A288&gt;=Drivers!$I$11,$A288&lt;Drivers!$I$11+Drivers!$J$11),Drivers!$K$11,1)*IF(AND($A288&gt;=Drivers!$L$11,$A288&lt;Drivers!$L$11+Drivers!$M$11),Drivers!$N$11,1)))</x:f>
        <x:v>3.3576292373341254</x:v>
      </x:c>
      <x:c r="O288" t="n">
        <x:f>MIN(ReadMe!$C$8,MAX(0,INT(C288/ReadMe!$C$9)))</x:f>
        <x:v>2</x:v>
      </x:c>
      <x:c r="P288" t="n">
        <x:f>MIN(ReadMe!$C$8,MAX(0,INT(D288/ReadMe!$C$9)))</x:f>
        <x:v>1</x:v>
      </x:c>
      <x:c r="Q288" t="n">
        <x:f>MIN(ReadMe!$C$8,MAX(0,INT(E288/ReadMe!$C$9)))</x:f>
        <x:v>1</x:v>
      </x:c>
      <x:c r="R288" t="n">
        <x:f>MIN(ReadMe!$C$8,MAX(0,INT(F288/ReadMe!$C$9)))</x:f>
        <x:v>1</x:v>
      </x:c>
      <x:c r="S288" t="n">
        <x:f>MIN(ReadMe!$C$8,MAX(0,INT(G288/ReadMe!$C$9)))</x:f>
        <x:v>1</x:v>
      </x:c>
      <x:c r="T288" t="n">
        <x:f>MIN(ReadMe!$C$8,MAX(0,INT(H288/ReadMe!$C$9)))</x:f>
        <x:v>1</x:v>
      </x:c>
    </x:row>
    <x:row r="289">
      <x:c r="A289" t="n">
        <x:v>283</x:v>
      </x:c>
      <x:c r="B289" s="97" t="n">
        <x:f>A289*ReadMe!$C$12</x:f>
        <x:v>70.75</x:v>
      </x:c>
      <x:c r="C289" s="97" t="n">
        <x:f>MIN(ReadMe!$C$10,C288+I289)</x:f>
        <x:v>639.0445290761003</x:v>
      </x:c>
      <x:c r="D289" s="97" t="n">
        <x:f>MIN(ReadMe!$C$10,D288+J289)</x:f>
        <x:v>618.6923986976822</x:v>
      </x:c>
      <x:c r="E289" s="97" t="n">
        <x:f>MIN(ReadMe!$C$10,E288+K289)</x:f>
        <x:v>603.5939413838007</x:v>
      </x:c>
      <x:c r="F289" s="97" t="n">
        <x:f>MIN(ReadMe!$C$10,F288+L289)</x:f>
        <x:v>622.0837598342363</x:v>
      </x:c>
      <x:c r="G289" s="97" t="n">
        <x:f>MIN(ReadMe!$C$10,G288+M289)</x:f>
        <x:v>584.3345275587106</x:v>
      </x:c>
      <x:c r="H289" s="97" t="n">
        <x:f>MIN(ReadMe!$C$10,H288+N289)</x:f>
        <x:v>601.5221246934174</x:v>
      </x:c>
      <x:c r="I289" s="97" t="n">
        <x:f>IF(OR($A289&lt;=Drivers!$H$6,C288&gt;=ReadMe!$C$10),0,MAX(ReadMe!$C$15,(Drivers!$E$6+Drivers!$F$6*SIN($A289*ReadMe!$C$14+Drivers!$G$6))*INDEX(TrackData!$G$6:$G$315,MOD(INT(C288),ReadMe!$C$9)+1)*IF(AND($A289&gt;=Drivers!$I$6,$A289&lt;Drivers!$I$6+Drivers!$J$6),Drivers!$K$6,1)*IF(AND($A289&gt;=Drivers!$L$6,$A289&lt;Drivers!$L$6+Drivers!$M$6),Drivers!$N$6,1)))</x:f>
        <x:v>2.430611638971432</x:v>
      </x:c>
      <x:c r="J289" s="97" t="n">
        <x:f>IF(OR($A289&lt;=Drivers!$H$7,D288&gt;=ReadMe!$C$10),0,MAX(ReadMe!$C$15,(Drivers!$E$7+Drivers!$F$7*SIN($A289*ReadMe!$C$14+Drivers!$G$7))*INDEX(TrackData!$G$6:$G$315,MOD(INT(D288),ReadMe!$C$9)+1)*IF(AND($A289&gt;=Drivers!$I$7,$A289&lt;Drivers!$I$7+Drivers!$J$7),Drivers!$K$7,1)*IF(AND($A289&gt;=Drivers!$L$7,$A289&lt;Drivers!$L$7+Drivers!$M$7),Drivers!$N$7,1)))</x:f>
        <x:v>2.491203592244343</x:v>
      </x:c>
      <x:c r="K289" s="97" t="n">
        <x:f>IF(OR($A289&lt;=Drivers!$H$8,E288&gt;=ReadMe!$C$10),0,MAX(ReadMe!$C$15,(Drivers!$E$8+Drivers!$F$8*SIN($A289*ReadMe!$C$14+Drivers!$G$8))*INDEX(TrackData!$G$6:$G$315,MOD(INT(E288),ReadMe!$C$9)+1)*IF(AND($A289&gt;=Drivers!$I$8,$A289&lt;Drivers!$I$8+Drivers!$J$8),Drivers!$K$8,1)*IF(AND($A289&gt;=Drivers!$L$8,$A289&lt;Drivers!$L$8+Drivers!$M$8),Drivers!$N$8,1)))</x:f>
        <x:v>2.841942684963317</x:v>
      </x:c>
      <x:c r="L289" s="97" t="n">
        <x:f>IF(OR($A289&lt;=Drivers!$H$9,F288&gt;=ReadMe!$C$10),0,MAX(ReadMe!$C$15,(Drivers!$E$9+Drivers!$F$9*SIN($A289*ReadMe!$C$14+Drivers!$G$9))*INDEX(TrackData!$G$6:$G$315,MOD(INT(F288),ReadMe!$C$9)+1)*IF(AND($A289&gt;=Drivers!$I$9,$A289&lt;Drivers!$I$9+Drivers!$J$9),Drivers!$K$9,1)*IF(AND($A289&gt;=Drivers!$L$9,$A289&lt;Drivers!$L$9+Drivers!$M$9),Drivers!$N$9,1)))</x:f>
        <x:v>2.911114814758667</x:v>
      </x:c>
      <x:c r="M289" s="97" t="n">
        <x:f>IF(OR($A289&lt;=Drivers!$H$10,G288&gt;=ReadMe!$C$10),0,MAX(ReadMe!$C$15,(Drivers!$E$10+Drivers!$F$10*SIN($A289*ReadMe!$C$14+Drivers!$G$10))*INDEX(TrackData!$G$6:$G$315,MOD(INT(G288),ReadMe!$C$9)+1)*IF(AND($A289&gt;=Drivers!$I$10,$A289&lt;Drivers!$I$10+Drivers!$J$10),Drivers!$K$10,1)*IF(AND($A289&gt;=Drivers!$L$10,$A289&lt;Drivers!$L$10+Drivers!$M$10),Drivers!$N$10,1)))</x:f>
        <x:v>2.545160354663298</x:v>
      </x:c>
      <x:c r="N289" s="97" t="n">
        <x:f>IF(OR($A289&lt;=Drivers!$H$11,H288&gt;=ReadMe!$C$10),0,MAX(ReadMe!$C$15,(Drivers!$E$11+Drivers!$F$11*SIN($A289*ReadMe!$C$14+Drivers!$G$11))*INDEX(TrackData!$G$6:$G$315,MOD(INT(H288),ReadMe!$C$9)+1)*IF(AND($A289&gt;=Drivers!$I$11,$A289&lt;Drivers!$I$11+Drivers!$J$11),Drivers!$K$11,1)*IF(AND($A289&gt;=Drivers!$L$11,$A289&lt;Drivers!$L$11+Drivers!$M$11),Drivers!$N$11,1)))</x:f>
        <x:v>3.337032503877107</x:v>
      </x:c>
      <x:c r="O289" t="n">
        <x:f>MIN(ReadMe!$C$8,MAX(0,INT(C289/ReadMe!$C$9)))</x:f>
        <x:v>2</x:v>
      </x:c>
      <x:c r="P289" t="n">
        <x:f>MIN(ReadMe!$C$8,MAX(0,INT(D289/ReadMe!$C$9)))</x:f>
        <x:v>1</x:v>
      </x:c>
      <x:c r="Q289" t="n">
        <x:f>MIN(ReadMe!$C$8,MAX(0,INT(E289/ReadMe!$C$9)))</x:f>
        <x:v>1</x:v>
      </x:c>
      <x:c r="R289" t="n">
        <x:f>MIN(ReadMe!$C$8,MAX(0,INT(F289/ReadMe!$C$9)))</x:f>
        <x:v>2</x:v>
      </x:c>
      <x:c r="S289" t="n">
        <x:f>MIN(ReadMe!$C$8,MAX(0,INT(G289/ReadMe!$C$9)))</x:f>
        <x:v>1</x:v>
      </x:c>
      <x:c r="T289" t="n">
        <x:f>MIN(ReadMe!$C$8,MAX(0,INT(H289/ReadMe!$C$9)))</x:f>
        <x:v>1</x:v>
      </x:c>
    </x:row>
    <x:row r="290">
      <x:c r="A290" t="n">
        <x:v>284</x:v>
      </x:c>
      <x:c r="B290" s="97" t="n">
        <x:f>A290*ReadMe!$C$12</x:f>
        <x:v>71</x:v>
      </x:c>
      <x:c r="C290" s="97" t="n">
        <x:f>MIN(ReadMe!$C$10,C289+I290)</x:f>
        <x:v>641.474540703077</x:v>
      </x:c>
      <x:c r="D290" s="97" t="n">
        <x:f>MIN(ReadMe!$C$10,D289+J290)</x:f>
        <x:v>621.2065083426697</x:v>
      </x:c>
      <x:c r="E290" s="97" t="n">
        <x:f>MIN(ReadMe!$C$10,E289+K290)</x:f>
        <x:v>606.4545048396811</x:v>
      </x:c>
      <x:c r="F290" s="97" t="n">
        <x:f>MIN(ReadMe!$C$10,F289+L290)</x:f>
        <x:v>624.9844422577132</x:v>
      </x:c>
      <x:c r="G290" s="97" t="n">
        <x:f>MIN(ReadMe!$C$10,G289+M290)</x:f>
        <x:v>586.8523489537113</x:v>
      </x:c>
      <x:c r="H290" s="97" t="n">
        <x:f>MIN(ReadMe!$C$10,H289+N290)</x:f>
        <x:v>604.8406684411467</x:v>
      </x:c>
      <x:c r="I290" s="97" t="n">
        <x:f>IF(OR($A290&lt;=Drivers!$H$6,C289&gt;=ReadMe!$C$10),0,MAX(ReadMe!$C$15,(Drivers!$E$6+Drivers!$F$6*SIN($A290*ReadMe!$C$14+Drivers!$G$6))*INDEX(TrackData!$G$6:$G$315,MOD(INT(C289),ReadMe!$C$9)+1)*IF(AND($A290&gt;=Drivers!$I$6,$A290&lt;Drivers!$I$6+Drivers!$J$6),Drivers!$K$6,1)*IF(AND($A290&gt;=Drivers!$L$6,$A290&lt;Drivers!$L$6+Drivers!$M$6),Drivers!$N$6,1)))</x:f>
        <x:v>2.4300116269767305</x:v>
      </x:c>
      <x:c r="J290" s="97" t="n">
        <x:f>IF(OR($A290&lt;=Drivers!$H$7,D289&gt;=ReadMe!$C$10),0,MAX(ReadMe!$C$15,(Drivers!$E$7+Drivers!$F$7*SIN($A290*ReadMe!$C$14+Drivers!$G$7))*INDEX(TrackData!$G$6:$G$315,MOD(INT(D289),ReadMe!$C$9)+1)*IF(AND($A290&gt;=Drivers!$I$7,$A290&lt;Drivers!$I$7+Drivers!$J$7),Drivers!$K$7,1)*IF(AND($A290&gt;=Drivers!$L$7,$A290&lt;Drivers!$L$7+Drivers!$M$7),Drivers!$N$7,1)))</x:f>
        <x:v>2.514109644987571</x:v>
      </x:c>
      <x:c r="K290" s="97" t="n">
        <x:f>IF(OR($A290&lt;=Drivers!$H$8,E289&gt;=ReadMe!$C$10),0,MAX(ReadMe!$C$15,(Drivers!$E$8+Drivers!$F$8*SIN($A290*ReadMe!$C$14+Drivers!$G$8))*INDEX(TrackData!$G$6:$G$315,MOD(INT(E289),ReadMe!$C$9)+1)*IF(AND($A290&gt;=Drivers!$I$8,$A290&lt;Drivers!$I$8+Drivers!$J$8),Drivers!$K$8,1)*IF(AND($A290&gt;=Drivers!$L$8,$A290&lt;Drivers!$L$8+Drivers!$M$8),Drivers!$N$8,1)))</x:f>
        <x:v>2.8605634558804316</x:v>
      </x:c>
      <x:c r="L290" s="97" t="n">
        <x:f>IF(OR($A290&lt;=Drivers!$H$9,F289&gt;=ReadMe!$C$10),0,MAX(ReadMe!$C$15,(Drivers!$E$9+Drivers!$F$9*SIN($A290*ReadMe!$C$14+Drivers!$G$9))*INDEX(TrackData!$G$6:$G$315,MOD(INT(F289),ReadMe!$C$9)+1)*IF(AND($A290&gt;=Drivers!$I$9,$A290&lt;Drivers!$I$9+Drivers!$J$9),Drivers!$K$9,1)*IF(AND($A290&gt;=Drivers!$L$9,$A290&lt;Drivers!$L$9+Drivers!$M$9),Drivers!$N$9,1)))</x:f>
        <x:v>2.900682423476963</x:v>
      </x:c>
      <x:c r="M290" s="97" t="n">
        <x:f>IF(OR($A290&lt;=Drivers!$H$10,G289&gt;=ReadMe!$C$10),0,MAX(ReadMe!$C$15,(Drivers!$E$10+Drivers!$F$10*SIN($A290*ReadMe!$C$14+Drivers!$G$10))*INDEX(TrackData!$G$6:$G$315,MOD(INT(G289),ReadMe!$C$9)+1)*IF(AND($A290&gt;=Drivers!$I$10,$A290&lt;Drivers!$I$10+Drivers!$J$10),Drivers!$K$10,1)*IF(AND($A290&gt;=Drivers!$L$10,$A290&lt;Drivers!$L$10+Drivers!$M$10),Drivers!$N$10,1)))</x:f>
        <x:v>2.5178213950005888</x:v>
      </x:c>
      <x:c r="N290" s="97" t="n">
        <x:f>IF(OR($A290&lt;=Drivers!$H$11,H289&gt;=ReadMe!$C$10),0,MAX(ReadMe!$C$15,(Drivers!$E$11+Drivers!$F$11*SIN($A290*ReadMe!$C$14+Drivers!$G$11))*INDEX(TrackData!$G$6:$G$315,MOD(INT(H289),ReadMe!$C$9)+1)*IF(AND($A290&gt;=Drivers!$I$11,$A290&lt;Drivers!$I$11+Drivers!$J$11),Drivers!$K$11,1)*IF(AND($A290&gt;=Drivers!$L$11,$A290&lt;Drivers!$L$11+Drivers!$M$11),Drivers!$N$11,1)))</x:f>
        <x:v>3.318543747729287</x:v>
      </x:c>
      <x:c r="O290" t="n">
        <x:f>MIN(ReadMe!$C$8,MAX(0,INT(C290/ReadMe!$C$9)))</x:f>
        <x:v>2</x:v>
      </x:c>
      <x:c r="P290" t="n">
        <x:f>MIN(ReadMe!$C$8,MAX(0,INT(D290/ReadMe!$C$9)))</x:f>
        <x:v>2</x:v>
      </x:c>
      <x:c r="Q290" t="n">
        <x:f>MIN(ReadMe!$C$8,MAX(0,INT(E290/ReadMe!$C$9)))</x:f>
        <x:v>1</x:v>
      </x:c>
      <x:c r="R290" t="n">
        <x:f>MIN(ReadMe!$C$8,MAX(0,INT(F290/ReadMe!$C$9)))</x:f>
        <x:v>2</x:v>
      </x:c>
      <x:c r="S290" t="n">
        <x:f>MIN(ReadMe!$C$8,MAX(0,INT(G290/ReadMe!$C$9)))</x:f>
        <x:v>1</x:v>
      </x:c>
      <x:c r="T290" t="n">
        <x:f>MIN(ReadMe!$C$8,MAX(0,INT(H290/ReadMe!$C$9)))</x:f>
        <x:v>1</x:v>
      </x:c>
    </x:row>
    <x:row r="291">
      <x:c r="A291" t="n">
        <x:v>285</x:v>
      </x:c>
      <x:c r="B291" s="97" t="n">
        <x:f>A291*ReadMe!$C$12</x:f>
        <x:v>71.25</x:v>
      </x:c>
      <x:c r="C291" s="97" t="n">
        <x:f>MIN(ReadMe!$C$10,C290+I291)</x:f>
        <x:v>643.9055357985977</x:v>
      </x:c>
      <x:c r="D291" s="97" t="n">
        <x:f>MIN(ReadMe!$C$10,D290+J291)</x:f>
        <x:v>623.7442531003709</x:v>
      </x:c>
      <x:c r="E291" s="97" t="n">
        <x:f>MIN(ReadMe!$C$10,E290+K291)</x:f>
        <x:v>609.3316885237051</x:v>
      </x:c>
      <x:c r="F291" s="97" t="n">
        <x:f>MIN(ReadMe!$C$10,F290+L291)</x:f>
        <x:v>627.8732417317214</x:v>
      </x:c>
      <x:c r="G291" s="97" t="n">
        <x:f>MIN(ReadMe!$C$10,G290+M291)</x:f>
        <x:v>589.3430529402264</x:v>
      </x:c>
      <x:c r="H291" s="97" t="n">
        <x:f>MIN(ReadMe!$C$10,H290+N291)</x:f>
        <x:v>608.1429587059748</x:v>
      </x:c>
      <x:c r="I291" s="97" t="n">
        <x:f>IF(OR($A291&lt;=Drivers!$H$6,C290&gt;=ReadMe!$C$10),0,MAX(ReadMe!$C$15,(Drivers!$E$6+Drivers!$F$6*SIN($A291*ReadMe!$C$14+Drivers!$G$6))*INDEX(TrackData!$G$6:$G$315,MOD(INT(C290),ReadMe!$C$9)+1)*IF(AND($A291&gt;=Drivers!$I$6,$A291&lt;Drivers!$I$6+Drivers!$J$6),Drivers!$K$6,1)*IF(AND($A291&gt;=Drivers!$L$6,$A291&lt;Drivers!$L$6+Drivers!$M$6),Drivers!$N$6,1)))</x:f>
        <x:v>2.430995095520792</x:v>
      </x:c>
      <x:c r="J291" s="97" t="n">
        <x:f>IF(OR($A291&lt;=Drivers!$H$7,D290&gt;=ReadMe!$C$10),0,MAX(ReadMe!$C$15,(Drivers!$E$7+Drivers!$F$7*SIN($A291*ReadMe!$C$14+Drivers!$G$7))*INDEX(TrackData!$G$6:$G$315,MOD(INT(D290),ReadMe!$C$9)+1)*IF(AND($A291&gt;=Drivers!$I$7,$A291&lt;Drivers!$I$7+Drivers!$J$7),Drivers!$K$7,1)*IF(AND($A291&gt;=Drivers!$L$7,$A291&lt;Drivers!$L$7+Drivers!$M$7),Drivers!$N$7,1)))</x:f>
        <x:v>2.5377447577010943</x:v>
      </x:c>
      <x:c r="K291" s="97" t="n">
        <x:f>IF(OR($A291&lt;=Drivers!$H$8,E290&gt;=ReadMe!$C$10),0,MAX(ReadMe!$C$15,(Drivers!$E$8+Drivers!$F$8*SIN($A291*ReadMe!$C$14+Drivers!$G$8))*INDEX(TrackData!$G$6:$G$315,MOD(INT(E290),ReadMe!$C$9)+1)*IF(AND($A291&gt;=Drivers!$I$8,$A291&lt;Drivers!$I$8+Drivers!$J$8),Drivers!$K$8,1)*IF(AND($A291&gt;=Drivers!$L$8,$A291&lt;Drivers!$L$8+Drivers!$M$8),Drivers!$N$8,1)))</x:f>
        <x:v>2.87718368402395</x:v>
      </x:c>
      <x:c r="L291" s="97" t="n">
        <x:f>IF(OR($A291&lt;=Drivers!$H$9,F290&gt;=ReadMe!$C$10),0,MAX(ReadMe!$C$15,(Drivers!$E$9+Drivers!$F$9*SIN($A291*ReadMe!$C$14+Drivers!$G$9))*INDEX(TrackData!$G$6:$G$315,MOD(INT(F290),ReadMe!$C$9)+1)*IF(AND($A291&gt;=Drivers!$I$9,$A291&lt;Drivers!$I$9+Drivers!$J$9),Drivers!$K$9,1)*IF(AND($A291&gt;=Drivers!$L$9,$A291&lt;Drivers!$L$9+Drivers!$M$9),Drivers!$N$9,1)))</x:f>
        <x:v>2.8887994740081213</x:v>
      </x:c>
      <x:c r="M291" s="97" t="n">
        <x:f>IF(OR($A291&lt;=Drivers!$H$10,G290&gt;=ReadMe!$C$10),0,MAX(ReadMe!$C$15,(Drivers!$E$10+Drivers!$F$10*SIN($A291*ReadMe!$C$14+Drivers!$G$10))*INDEX(TrackData!$G$6:$G$315,MOD(INT(G290),ReadMe!$C$9)+1)*IF(AND($A291&gt;=Drivers!$I$10,$A291&lt;Drivers!$I$10+Drivers!$J$10),Drivers!$K$10,1)*IF(AND($A291&gt;=Drivers!$L$10,$A291&lt;Drivers!$L$10+Drivers!$M$10),Drivers!$N$10,1)))</x:f>
        <x:v>2.490703986515061</x:v>
      </x:c>
      <x:c r="N291" s="97" t="n">
        <x:f>IF(OR($A291&lt;=Drivers!$H$11,H290&gt;=ReadMe!$C$10),0,MAX(ReadMe!$C$15,(Drivers!$E$11+Drivers!$F$11*SIN($A291*ReadMe!$C$14+Drivers!$G$11))*INDEX(TrackData!$G$6:$G$315,MOD(INT(H290),ReadMe!$C$9)+1)*IF(AND($A291&gt;=Drivers!$I$11,$A291&lt;Drivers!$I$11+Drivers!$J$11),Drivers!$K$11,1)*IF(AND($A291&gt;=Drivers!$L$11,$A291&lt;Drivers!$L$11+Drivers!$M$11),Drivers!$N$11,1)))</x:f>
        <x:v>3.302290264828113</x:v>
      </x:c>
      <x:c r="O291" t="n">
        <x:f>MIN(ReadMe!$C$8,MAX(0,INT(C291/ReadMe!$C$9)))</x:f>
        <x:v>2</x:v>
      </x:c>
      <x:c r="P291" t="n">
        <x:f>MIN(ReadMe!$C$8,MAX(0,INT(D291/ReadMe!$C$9)))</x:f>
        <x:v>2</x:v>
      </x:c>
      <x:c r="Q291" t="n">
        <x:f>MIN(ReadMe!$C$8,MAX(0,INT(E291/ReadMe!$C$9)))</x:f>
        <x:v>1</x:v>
      </x:c>
      <x:c r="R291" t="n">
        <x:f>MIN(ReadMe!$C$8,MAX(0,INT(F291/ReadMe!$C$9)))</x:f>
        <x:v>2</x:v>
      </x:c>
      <x:c r="S291" t="n">
        <x:f>MIN(ReadMe!$C$8,MAX(0,INT(G291/ReadMe!$C$9)))</x:f>
        <x:v>1</x:v>
      </x:c>
      <x:c r="T291" t="n">
        <x:f>MIN(ReadMe!$C$8,MAX(0,INT(H291/ReadMe!$C$9)))</x:f>
        <x:v>1</x:v>
      </x:c>
    </x:row>
    <x:row r="292">
      <x:c r="A292" t="n">
        <x:v>286</x:v>
      </x:c>
      <x:c r="B292" s="97" t="n">
        <x:f>A292*ReadMe!$C$12</x:f>
        <x:v>71.5</x:v>
      </x:c>
      <x:c r="C292" s="97" t="n">
        <x:f>MIN(ReadMe!$C$10,C291+I292)</x:f>
        <x:v>646.3390910719751</x:v>
      </x:c>
      <x:c r="D292" s="97" t="n">
        <x:f>MIN(ReadMe!$C$10,D291+J292)</x:f>
        <x:v>626.3061993019164</x:v>
      </x:c>
      <x:c r="E292" s="97" t="n">
        <x:f>MIN(ReadMe!$C$10,E291+K292)</x:f>
        <x:v>612.2233774620629</x:v>
      </x:c>
      <x:c r="F292" s="97" t="n">
        <x:f>MIN(ReadMe!$C$10,F291+L292)</x:f>
        <x:v>630.7487895127277</x:v>
      </x:c>
      <x:c r="G292" s="97" t="n">
        <x:f>MIN(ReadMe!$C$10,G291+M292)</x:f>
        <x:v>591.8070477740392</x:v>
      </x:c>
      <x:c r="H292" s="97" t="n">
        <x:f>MIN(ReadMe!$C$10,H291+N292)</x:f>
        <x:v>611.4313426671266</x:v>
      </x:c>
      <x:c r="I292" s="97" t="n">
        <x:f>IF(OR($A292&lt;=Drivers!$H$6,C291&gt;=ReadMe!$C$10),0,MAX(ReadMe!$C$15,(Drivers!$E$6+Drivers!$F$6*SIN($A292*ReadMe!$C$14+Drivers!$G$6))*INDEX(TrackData!$G$6:$G$315,MOD(INT(C291),ReadMe!$C$9)+1)*IF(AND($A292&gt;=Drivers!$I$6,$A292&lt;Drivers!$I$6+Drivers!$J$6),Drivers!$K$6,1)*IF(AND($A292&gt;=Drivers!$L$6,$A292&lt;Drivers!$L$6+Drivers!$M$6),Drivers!$N$6,1)))</x:f>
        <x:v>2.433555273377405</x:v>
      </x:c>
      <x:c r="J292" s="97" t="n">
        <x:f>IF(OR($A292&lt;=Drivers!$H$7,D291&gt;=ReadMe!$C$10),0,MAX(ReadMe!$C$15,(Drivers!$E$7+Drivers!$F$7*SIN($A292*ReadMe!$C$14+Drivers!$G$7))*INDEX(TrackData!$G$6:$G$315,MOD(INT(D291),ReadMe!$C$9)+1)*IF(AND($A292&gt;=Drivers!$I$7,$A292&lt;Drivers!$I$7+Drivers!$J$7),Drivers!$K$7,1)*IF(AND($A292&gt;=Drivers!$L$7,$A292&lt;Drivers!$L$7+Drivers!$M$7),Drivers!$N$7,1)))</x:f>
        <x:v>2.561946201545533</x:v>
      </x:c>
      <x:c r="K292" s="97" t="n">
        <x:f>IF(OR($A292&lt;=Drivers!$H$8,E291&gt;=ReadMe!$C$10),0,MAX(ReadMe!$C$15,(Drivers!$E$8+Drivers!$F$8*SIN($A292*ReadMe!$C$14+Drivers!$G$8))*INDEX(TrackData!$G$6:$G$315,MOD(INT(E291),ReadMe!$C$9)+1)*IF(AND($A292&gt;=Drivers!$I$8,$A292&lt;Drivers!$I$8+Drivers!$J$8),Drivers!$K$8,1)*IF(AND($A292&gt;=Drivers!$L$8,$A292&lt;Drivers!$L$8+Drivers!$M$8),Drivers!$N$8,1)))</x:f>
        <x:v>2.8916889383577784</x:v>
      </x:c>
      <x:c r="L292" s="97" t="n">
        <x:f>IF(OR($A292&lt;=Drivers!$H$9,F291&gt;=ReadMe!$C$10),0,MAX(ReadMe!$C$15,(Drivers!$E$9+Drivers!$F$9*SIN($A292*ReadMe!$C$14+Drivers!$G$9))*INDEX(TrackData!$G$6:$G$315,MOD(INT(F291),ReadMe!$C$9)+1)*IF(AND($A292&gt;=Drivers!$I$9,$A292&lt;Drivers!$I$9+Drivers!$J$9),Drivers!$K$9,1)*IF(AND($A292&gt;=Drivers!$L$9,$A292&lt;Drivers!$L$9+Drivers!$M$9),Drivers!$N$9,1)))</x:f>
        <x:v>2.8755477810064214</x:v>
      </x:c>
      <x:c r="M292" s="97" t="n">
        <x:f>IF(OR($A292&lt;=Drivers!$H$10,G291&gt;=ReadMe!$C$10),0,MAX(ReadMe!$C$15,(Drivers!$E$10+Drivers!$F$10*SIN($A292*ReadMe!$C$14+Drivers!$G$10))*INDEX(TrackData!$G$6:$G$315,MOD(INT(G291),ReadMe!$C$9)+1)*IF(AND($A292&gt;=Drivers!$I$10,$A292&lt;Drivers!$I$10+Drivers!$J$10),Drivers!$K$10,1)*IF(AND($A292&gt;=Drivers!$L$10,$A292&lt;Drivers!$L$10+Drivers!$M$10),Drivers!$N$10,1)))</x:f>
        <x:v>2.4639948338128383</x:v>
      </x:c>
      <x:c r="N292" s="97" t="n">
        <x:f>IF(OR($A292&lt;=Drivers!$H$11,H291&gt;=ReadMe!$C$10),0,MAX(ReadMe!$C$15,(Drivers!$E$11+Drivers!$F$11*SIN($A292*ReadMe!$C$14+Drivers!$G$11))*INDEX(TrackData!$G$6:$G$315,MOD(INT(H291),ReadMe!$C$9)+1)*IF(AND($A292&gt;=Drivers!$I$11,$A292&lt;Drivers!$I$11+Drivers!$J$11),Drivers!$K$11,1)*IF(AND($A292&gt;=Drivers!$L$11,$A292&lt;Drivers!$L$11+Drivers!$M$11),Drivers!$N$11,1)))</x:f>
        <x:v>3.2883839611518004</x:v>
      </x:c>
      <x:c r="O292" t="n">
        <x:f>MIN(ReadMe!$C$8,MAX(0,INT(C292/ReadMe!$C$9)))</x:f>
        <x:v>2</x:v>
      </x:c>
      <x:c r="P292" t="n">
        <x:f>MIN(ReadMe!$C$8,MAX(0,INT(D292/ReadMe!$C$9)))</x:f>
        <x:v>2</x:v>
      </x:c>
      <x:c r="Q292" t="n">
        <x:f>MIN(ReadMe!$C$8,MAX(0,INT(E292/ReadMe!$C$9)))</x:f>
        <x:v>1</x:v>
      </x:c>
      <x:c r="R292" t="n">
        <x:f>MIN(ReadMe!$C$8,MAX(0,INT(F292/ReadMe!$C$9)))</x:f>
        <x:v>2</x:v>
      </x:c>
      <x:c r="S292" t="n">
        <x:f>MIN(ReadMe!$C$8,MAX(0,INT(G292/ReadMe!$C$9)))</x:f>
        <x:v>1</x:v>
      </x:c>
      <x:c r="T292" t="n">
        <x:f>MIN(ReadMe!$C$8,MAX(0,INT(H292/ReadMe!$C$9)))</x:f>
        <x:v>1</x:v>
      </x:c>
    </x:row>
    <x:row r="293">
      <x:c r="A293" t="n">
        <x:v>287</x:v>
      </x:c>
      <x:c r="B293" s="97" t="n">
        <x:f>A293*ReadMe!$C$12</x:f>
        <x:v>71.75</x:v>
      </x:c>
      <x:c r="C293" s="97" t="n">
        <x:f>MIN(ReadMe!$C$10,C292+I293)</x:f>
        <x:v>647.9479562641538</x:v>
      </x:c>
      <x:c r="D293" s="97" t="n">
        <x:f>MIN(ReadMe!$C$10,D292+J293)</x:f>
        <x:v>628.892746650382</x:v>
      </x:c>
      <x:c r="E293" s="97" t="n">
        <x:f>MIN(ReadMe!$C$10,E292+K293)</x:f>
        <x:v>615.1273568116007</x:v>
      </x:c>
      <x:c r="F293" s="97" t="n">
        <x:f>MIN(ReadMe!$C$10,F292+L293)</x:f>
        <x:v>633.6098080957162</x:v>
      </x:c>
      <x:c r="G293" s="97" t="n">
        <x:f>MIN(ReadMe!$C$10,G292+M293)</x:f>
        <x:v>594.2449256046795</x:v>
      </x:c>
      <x:c r="H293" s="97" t="n">
        <x:f>MIN(ReadMe!$C$10,H292+N293)</x:f>
        <x:v>614.7082632493681</x:v>
      </x:c>
      <x:c r="I293" s="97" t="n">
        <x:f>IF(OR($A293&lt;=Drivers!$H$6,C292&gt;=ReadMe!$C$10),0,MAX(ReadMe!$C$15,(Drivers!$E$6+Drivers!$F$6*SIN($A293*ReadMe!$C$14+Drivers!$G$6))*INDEX(TrackData!$G$6:$G$315,MOD(INT(C292),ReadMe!$C$9)+1)*IF(AND($A293&gt;=Drivers!$I$6,$A293&lt;Drivers!$I$6+Drivers!$J$6),Drivers!$K$6,1)*IF(AND($A293&gt;=Drivers!$L$6,$A293&lt;Drivers!$L$6+Drivers!$M$6),Drivers!$N$6,1)))</x:f>
        <x:v>1.608865192178729</x:v>
      </x:c>
      <x:c r="J293" s="97" t="n">
        <x:f>IF(OR($A293&lt;=Drivers!$H$7,D292&gt;=ReadMe!$C$10),0,MAX(ReadMe!$C$15,(Drivers!$E$7+Drivers!$F$7*SIN($A293*ReadMe!$C$14+Drivers!$G$7))*INDEX(TrackData!$G$6:$G$315,MOD(INT(D292),ReadMe!$C$9)+1)*IF(AND($A293&gt;=Drivers!$I$7,$A293&lt;Drivers!$I$7+Drivers!$J$7),Drivers!$K$7,1)*IF(AND($A293&gt;=Drivers!$L$7,$A293&lt;Drivers!$L$7+Drivers!$M$7),Drivers!$N$7,1)))</x:f>
        <x:v>2.5865473484655914</x:v>
      </x:c>
      <x:c r="K293" s="97" t="n">
        <x:f>IF(OR($A293&lt;=Drivers!$H$8,E292&gt;=ReadMe!$C$10),0,MAX(ReadMe!$C$15,(Drivers!$E$8+Drivers!$F$8*SIN($A293*ReadMe!$C$14+Drivers!$G$8))*INDEX(TrackData!$G$6:$G$315,MOD(INT(E292),ReadMe!$C$9)+1)*IF(AND($A293&gt;=Drivers!$I$8,$A293&lt;Drivers!$I$8+Drivers!$J$8),Drivers!$K$8,1)*IF(AND($A293&gt;=Drivers!$L$8,$A293&lt;Drivers!$L$8+Drivers!$M$8),Drivers!$N$8,1)))</x:f>
        <x:v>2.90397934953789</x:v>
      </x:c>
      <x:c r="L293" s="97" t="n">
        <x:f>IF(OR($A293&lt;=Drivers!$H$9,F292&gt;=ReadMe!$C$10),0,MAX(ReadMe!$C$15,(Drivers!$E$9+Drivers!$F$9*SIN($A293*ReadMe!$C$14+Drivers!$G$9))*INDEX(TrackData!$G$6:$G$315,MOD(INT(F292),ReadMe!$C$9)+1)*IF(AND($A293&gt;=Drivers!$I$9,$A293&lt;Drivers!$I$9+Drivers!$J$9),Drivers!$K$9,1)*IF(AND($A293&gt;=Drivers!$L$9,$A293&lt;Drivers!$L$9+Drivers!$M$9),Drivers!$N$9,1)))</x:f>
        <x:v>2.8610185829883927</x:v>
      </x:c>
      <x:c r="M293" s="97" t="n">
        <x:f>IF(OR($A293&lt;=Drivers!$H$10,G292&gt;=ReadMe!$C$10),0,MAX(ReadMe!$C$15,(Drivers!$E$10+Drivers!$F$10*SIN($A293*ReadMe!$C$14+Drivers!$G$10))*INDEX(TrackData!$G$6:$G$315,MOD(INT(G292),ReadMe!$C$9)+1)*IF(AND($A293&gt;=Drivers!$I$10,$A293&lt;Drivers!$I$10+Drivers!$J$10),Drivers!$K$10,1)*IF(AND($A293&gt;=Drivers!$L$10,$A293&lt;Drivers!$L$10+Drivers!$M$10),Drivers!$N$10,1)))</x:f>
        <x:v>2.4378778306401765</x:v>
      </x:c>
      <x:c r="N293" s="97" t="n">
        <x:f>IF(OR($A293&lt;=Drivers!$H$11,H292&gt;=ReadMe!$C$10),0,MAX(ReadMe!$C$15,(Drivers!$E$11+Drivers!$F$11*SIN($A293*ReadMe!$C$14+Drivers!$G$11))*INDEX(TrackData!$G$6:$G$315,MOD(INT(H292),ReadMe!$C$9)+1)*IF(AND($A293&gt;=Drivers!$I$11,$A293&lt;Drivers!$I$11+Drivers!$J$11),Drivers!$K$11,1)*IF(AND($A293&gt;=Drivers!$L$11,$A293&lt;Drivers!$L$11+Drivers!$M$11),Drivers!$N$11,1)))</x:f>
        <x:v>3.276920582241516</x:v>
      </x:c>
      <x:c r="O293" t="n">
        <x:f>MIN(ReadMe!$C$8,MAX(0,INT(C293/ReadMe!$C$9)))</x:f>
        <x:v>2</x:v>
      </x:c>
      <x:c r="P293" t="n">
        <x:f>MIN(ReadMe!$C$8,MAX(0,INT(D293/ReadMe!$C$9)))</x:f>
        <x:v>2</x:v>
      </x:c>
      <x:c r="Q293" t="n">
        <x:f>MIN(ReadMe!$C$8,MAX(0,INT(E293/ReadMe!$C$9)))</x:f>
        <x:v>1</x:v>
      </x:c>
      <x:c r="R293" t="n">
        <x:f>MIN(ReadMe!$C$8,MAX(0,INT(F293/ReadMe!$C$9)))</x:f>
        <x:v>2</x:v>
      </x:c>
      <x:c r="S293" t="n">
        <x:f>MIN(ReadMe!$C$8,MAX(0,INT(G293/ReadMe!$C$9)))</x:f>
        <x:v>1</x:v>
      </x:c>
      <x:c r="T293" t="n">
        <x:f>MIN(ReadMe!$C$8,MAX(0,INT(H293/ReadMe!$C$9)))</x:f>
        <x:v>1</x:v>
      </x:c>
    </x:row>
    <x:row r="294">
      <x:c r="A294" t="n">
        <x:v>288</x:v>
      </x:c>
      <x:c r="B294" s="97" t="n">
        <x:f>A294*ReadMe!$C$12</x:f>
        <x:v>72</x:v>
      </x:c>
      <x:c r="C294" s="97" t="n">
        <x:f>MIN(ReadMe!$C$10,C293+I294)</x:f>
        <x:v>649.5605504439909</x:v>
      </x:c>
      <x:c r="D294" s="97" t="n">
        <x:f>MIN(ReadMe!$C$10,D293+J294)</x:f>
        <x:v>631.504125468814</x:v>
      </x:c>
      <x:c r="E294" s="97" t="n">
        <x:f>MIN(ReadMe!$C$10,E293+K294)</x:f>
        <x:v>618.0413271091181</x:v>
      </x:c>
      <x:c r="F294" s="97" t="n">
        <x:f>MIN(ReadMe!$C$10,F293+L294)</x:f>
        <x:v>636.4551200098676</x:v>
      </x:c>
      <x:c r="G294" s="97" t="n">
        <x:f>MIN(ReadMe!$C$10,G293+M294)</x:f>
        <x:v>596.657458398446</x:v>
      </x:c>
      <x:c r="H294" s="97" t="n">
        <x:f>MIN(ReadMe!$C$10,H293+N294)</x:f>
        <x:v>617.976242303357</x:v>
      </x:c>
      <x:c r="I294" s="97" t="n">
        <x:f>IF(OR($A294&lt;=Drivers!$H$6,C293&gt;=ReadMe!$C$10),0,MAX(ReadMe!$C$15,(Drivers!$E$6+Drivers!$F$6*SIN($A294*ReadMe!$C$14+Drivers!$G$6))*INDEX(TrackData!$G$6:$G$315,MOD(INT(C293),ReadMe!$C$9)+1)*IF(AND($A294&gt;=Drivers!$I$6,$A294&lt;Drivers!$I$6+Drivers!$J$6),Drivers!$K$6,1)*IF(AND($A294&gt;=Drivers!$L$6,$A294&lt;Drivers!$L$6+Drivers!$M$6),Drivers!$N$6,1)))</x:f>
        <x:v>1.6125941798370604</x:v>
      </x:c>
      <x:c r="J294" s="97" t="n">
        <x:f>IF(OR($A294&lt;=Drivers!$H$7,D293&gt;=ReadMe!$C$10),0,MAX(ReadMe!$C$15,(Drivers!$E$7+Drivers!$F$7*SIN($A294*ReadMe!$C$14+Drivers!$G$7))*INDEX(TrackData!$G$6:$G$315,MOD(INT(D293),ReadMe!$C$9)+1)*IF(AND($A294&gt;=Drivers!$I$7,$A294&lt;Drivers!$I$7+Drivers!$J$7),Drivers!$K$7,1)*IF(AND($A294&gt;=Drivers!$L$7,$A294&lt;Drivers!$L$7+Drivers!$M$7),Drivers!$N$7,1)))</x:f>
        <x:v>2.61137881843189</x:v>
      </x:c>
      <x:c r="K294" s="97" t="n">
        <x:f>IF(OR($A294&lt;=Drivers!$H$8,E293&gt;=ReadMe!$C$10),0,MAX(ReadMe!$C$15,(Drivers!$E$8+Drivers!$F$8*SIN($A294*ReadMe!$C$14+Drivers!$G$8))*INDEX(TrackData!$G$6:$G$315,MOD(INT(E293),ReadMe!$C$9)+1)*IF(AND($A294&gt;=Drivers!$I$8,$A294&lt;Drivers!$I$8+Drivers!$J$8),Drivers!$K$8,1)*IF(AND($A294&gt;=Drivers!$L$8,$A294&lt;Drivers!$L$8+Drivers!$M$8),Drivers!$N$8,1)))</x:f>
        <x:v>2.913970297517361</x:v>
      </x:c>
      <x:c r="L294" s="97" t="n">
        <x:f>IF(OR($A294&lt;=Drivers!$H$9,F293&gt;=ReadMe!$C$10),0,MAX(ReadMe!$C$15,(Drivers!$E$9+Drivers!$F$9*SIN($A294*ReadMe!$C$14+Drivers!$G$9))*INDEX(TrackData!$G$6:$G$315,MOD(INT(F293),ReadMe!$C$9)+1)*IF(AND($A294&gt;=Drivers!$I$9,$A294&lt;Drivers!$I$9+Drivers!$J$9),Drivers!$K$9,1)*IF(AND($A294&gt;=Drivers!$L$9,$A294&lt;Drivers!$L$9+Drivers!$M$9),Drivers!$N$9,1)))</x:f>
        <x:v>2.8453119141514303</x:v>
      </x:c>
      <x:c r="M294" s="97" t="n">
        <x:f>IF(OR($A294&lt;=Drivers!$H$10,G293&gt;=ReadMe!$C$10),0,MAX(ReadMe!$C$15,(Drivers!$E$10+Drivers!$F$10*SIN($A294*ReadMe!$C$14+Drivers!$G$10))*INDEX(TrackData!$G$6:$G$315,MOD(INT(G293),ReadMe!$C$9)+1)*IF(AND($A294&gt;=Drivers!$I$10,$A294&lt;Drivers!$I$10+Drivers!$J$10),Drivers!$K$10,1)*IF(AND($A294&gt;=Drivers!$L$10,$A294&lt;Drivers!$L$10+Drivers!$M$10),Drivers!$N$10,1)))</x:f>
        <x:v>2.412532793766557</x:v>
      </x:c>
      <x:c r="N294" s="97" t="n">
        <x:f>IF(OR($A294&lt;=Drivers!$H$11,H293&gt;=ReadMe!$C$10),0,MAX(ReadMe!$C$15,(Drivers!$E$11+Drivers!$F$11*SIN($A294*ReadMe!$C$14+Drivers!$G$11))*INDEX(TrackData!$G$6:$G$315,MOD(INT(H293),ReadMe!$C$9)+1)*IF(AND($A294&gt;=Drivers!$I$11,$A294&lt;Drivers!$I$11+Drivers!$J$11),Drivers!$K$11,1)*IF(AND($A294&gt;=Drivers!$L$11,$A294&lt;Drivers!$L$11+Drivers!$M$11),Drivers!$N$11,1)))</x:f>
        <x:v>3.267979053988924</x:v>
      </x:c>
      <x:c r="O294" t="n">
        <x:f>MIN(ReadMe!$C$8,MAX(0,INT(C294/ReadMe!$C$9)))</x:f>
        <x:v>2</x:v>
      </x:c>
      <x:c r="P294" t="n">
        <x:f>MIN(ReadMe!$C$8,MAX(0,INT(D294/ReadMe!$C$9)))</x:f>
        <x:v>2</x:v>
      </x:c>
      <x:c r="Q294" t="n">
        <x:f>MIN(ReadMe!$C$8,MAX(0,INT(E294/ReadMe!$C$9)))</x:f>
        <x:v>1</x:v>
      </x:c>
      <x:c r="R294" t="n">
        <x:f>MIN(ReadMe!$C$8,MAX(0,INT(F294/ReadMe!$C$9)))</x:f>
        <x:v>2</x:v>
      </x:c>
      <x:c r="S294" t="n">
        <x:f>MIN(ReadMe!$C$8,MAX(0,INT(G294/ReadMe!$C$9)))</x:f>
        <x:v>1</x:v>
      </x:c>
      <x:c r="T294" t="n">
        <x:f>MIN(ReadMe!$C$8,MAX(0,INT(H294/ReadMe!$C$9)))</x:f>
        <x:v>1</x:v>
      </x:c>
    </x:row>
    <x:row r="295">
      <x:c r="A295" t="n">
        <x:v>289</x:v>
      </x:c>
      <x:c r="B295" s="97" t="n">
        <x:f>A295*ReadMe!$C$12</x:f>
        <x:v>72.25</x:v>
      </x:c>
      <x:c r="C295" s="97" t="n">
        <x:f>MIN(ReadMe!$C$10,C294+I295)</x:f>
        <x:v>651.1778582131433</x:v>
      </x:c>
      <x:c r="D295" s="97" t="n">
        <x:f>MIN(ReadMe!$C$10,D294+J295)</x:f>
        <x:v>634.1403951144442</x:v>
      </x:c>
      <x:c r="E295" s="97" t="n">
        <x:f>MIN(ReadMe!$C$10,E294+K295)</x:f>
        <x:v>620.9629201032774</x:v>
      </x:c>
      <x:c r="F295" s="97" t="n">
        <x:f>MIN(ReadMe!$C$10,F294+L295)</x:f>
        <x:v>639.2836559255014</x:v>
      </x:c>
      <x:c r="G295" s="97" t="n">
        <x:f>MIN(ReadMe!$C$10,G294+M295)</x:f>
        <x:v>599.045592623384</x:v>
      </x:c>
      <x:c r="H295" s="97" t="n">
        <x:f>MIN(ReadMe!$C$10,H294+N295)</x:f>
        <x:v>621.2378632425848</x:v>
      </x:c>
      <x:c r="I295" s="97" t="n">
        <x:f>IF(OR($A295&lt;=Drivers!$H$6,C294&gt;=ReadMe!$C$10),0,MAX(ReadMe!$C$15,(Drivers!$E$6+Drivers!$F$6*SIN($A295*ReadMe!$C$14+Drivers!$G$6))*INDEX(TrackData!$G$6:$G$315,MOD(INT(C294),ReadMe!$C$9)+1)*IF(AND($A295&gt;=Drivers!$I$6,$A295&lt;Drivers!$I$6+Drivers!$J$6),Drivers!$K$6,1)*IF(AND($A295&gt;=Drivers!$L$6,$A295&lt;Drivers!$L$6+Drivers!$M$6),Drivers!$N$6,1)))</x:f>
        <x:v>1.617307769152342</x:v>
      </x:c>
      <x:c r="J295" s="97" t="n">
        <x:f>IF(OR($A295&lt;=Drivers!$H$7,D294&gt;=ReadMe!$C$10),0,MAX(ReadMe!$C$15,(Drivers!$E$7+Drivers!$F$7*SIN($A295*ReadMe!$C$14+Drivers!$G$7))*INDEX(TrackData!$G$6:$G$315,MOD(INT(D294),ReadMe!$C$9)+1)*IF(AND($A295&gt;=Drivers!$I$7,$A295&lt;Drivers!$I$7+Drivers!$J$7),Drivers!$K$7,1)*IF(AND($A295&gt;=Drivers!$L$7,$A295&lt;Drivers!$L$7+Drivers!$M$7),Drivers!$N$7,1)))</x:f>
        <x:v>2.636269645630274</x:v>
      </x:c>
      <x:c r="K295" s="97" t="n">
        <x:f>IF(OR($A295&lt;=Drivers!$H$8,E294&gt;=ReadMe!$C$10),0,MAX(ReadMe!$C$15,(Drivers!$E$8+Drivers!$F$8*SIN($A295*ReadMe!$C$14+Drivers!$G$8))*INDEX(TrackData!$G$6:$G$315,MOD(INT(E294),ReadMe!$C$9)+1)*IF(AND($A295&gt;=Drivers!$I$8,$A295&lt;Drivers!$I$8+Drivers!$J$8),Drivers!$K$8,1)*IF(AND($A295&gt;=Drivers!$L$8,$A295&lt;Drivers!$L$8+Drivers!$M$8),Drivers!$N$8,1)))</x:f>
        <x:v>2.9215929941592904</x:v>
      </x:c>
      <x:c r="L295" s="97" t="n">
        <x:f>IF(OR($A295&lt;=Drivers!$H$9,F294&gt;=ReadMe!$C$10),0,MAX(ReadMe!$C$15,(Drivers!$E$9+Drivers!$F$9*SIN($A295*ReadMe!$C$14+Drivers!$G$9))*INDEX(TrackData!$G$6:$G$315,MOD(INT(F294),ReadMe!$C$9)+1)*IF(AND($A295&gt;=Drivers!$I$9,$A295&lt;Drivers!$I$9+Drivers!$J$9),Drivers!$K$9,1)*IF(AND($A295&gt;=Drivers!$L$9,$A295&lt;Drivers!$L$9+Drivers!$M$9),Drivers!$N$9,1)))</x:f>
        <x:v>2.828535915633736</x:v>
      </x:c>
      <x:c r="M295" s="97" t="n">
        <x:f>IF(OR($A295&lt;=Drivers!$H$10,G294&gt;=ReadMe!$C$10),0,MAX(ReadMe!$C$15,(Drivers!$E$10+Drivers!$F$10*SIN($A295*ReadMe!$C$14+Drivers!$G$10))*INDEX(TrackData!$G$6:$G$315,MOD(INT(G294),ReadMe!$C$9)+1)*IF(AND($A295&gt;=Drivers!$I$10,$A295&lt;Drivers!$I$10+Drivers!$J$10),Drivers!$K$10,1)*IF(AND($A295&gt;=Drivers!$L$10,$A295&lt;Drivers!$L$10+Drivers!$M$10),Drivers!$N$10,1)))</x:f>
        <x:v>2.38813422493794</x:v>
      </x:c>
      <x:c r="N295" s="97" t="n">
        <x:f>IF(OR($A295&lt;=Drivers!$H$11,H294&gt;=ReadMe!$C$10),0,MAX(ReadMe!$C$15,(Drivers!$E$11+Drivers!$F$11*SIN($A295*ReadMe!$C$14+Drivers!$G$11))*INDEX(TrackData!$G$6:$G$315,MOD(INT(H294),ReadMe!$C$9)+1)*IF(AND($A295&gt;=Drivers!$I$11,$A295&lt;Drivers!$I$11+Drivers!$J$11),Drivers!$K$11,1)*IF(AND($A295&gt;=Drivers!$L$11,$A295&lt;Drivers!$L$11+Drivers!$M$11),Drivers!$N$11,1)))</x:f>
        <x:v>3.261620939227782</x:v>
      </x:c>
      <x:c r="O295" t="n">
        <x:f>MIN(ReadMe!$C$8,MAX(0,INT(C295/ReadMe!$C$9)))</x:f>
        <x:v>2</x:v>
      </x:c>
      <x:c r="P295" t="n">
        <x:f>MIN(ReadMe!$C$8,MAX(0,INT(D295/ReadMe!$C$9)))</x:f>
        <x:v>2</x:v>
      </x:c>
      <x:c r="Q295" t="n">
        <x:f>MIN(ReadMe!$C$8,MAX(0,INT(E295/ReadMe!$C$9)))</x:f>
        <x:v>2</x:v>
      </x:c>
      <x:c r="R295" t="n">
        <x:f>MIN(ReadMe!$C$8,MAX(0,INT(F295/ReadMe!$C$9)))</x:f>
        <x:v>2</x:v>
      </x:c>
      <x:c r="S295" t="n">
        <x:f>MIN(ReadMe!$C$8,MAX(0,INT(G295/ReadMe!$C$9)))</x:f>
        <x:v>1</x:v>
      </x:c>
      <x:c r="T295" t="n">
        <x:f>MIN(ReadMe!$C$8,MAX(0,INT(H295/ReadMe!$C$9)))</x:f>
        <x:v>2</x:v>
      </x:c>
    </x:row>
    <x:row r="296">
      <x:c r="A296" t="n">
        <x:v>290</x:v>
      </x:c>
      <x:c r="B296" s="97" t="n">
        <x:f>A296*ReadMe!$C$12</x:f>
        <x:v>72.5</x:v>
      </x:c>
      <x:c r="C296" s="97" t="n">
        <x:f>MIN(ReadMe!$C$10,C295+I296)</x:f>
        <x:v>652.8008317199884</x:v>
      </x:c>
      <x:c r="D296" s="97" t="n">
        <x:f>MIN(ReadMe!$C$10,D295+J296)</x:f>
        <x:v>636.8014435700136</x:v>
      </x:c>
      <x:c r="E296" s="97" t="n">
        <x:f>MIN(ReadMe!$C$10,E295+K296)</x:f>
        <x:v>623.8897150601236</x:v>
      </x:c>
      <x:c r="F296" s="97" t="n">
        <x:f>MIN(ReadMe!$C$10,F295+L296)</x:f>
        <x:v>642.094462016459</x:v>
      </x:c>
      <x:c r="G296" s="97" t="n">
        <x:f>MIN(ReadMe!$C$10,G295+M296)</x:f>
        <x:v>601.4104427328082</x:v>
      </x:c>
      <x:c r="H296" s="97" t="n">
        <x:f>MIN(ReadMe!$C$10,H295+N296)</x:f>
        <x:v>624.4957532564558</x:v>
      </x:c>
      <x:c r="I296" s="97" t="n">
        <x:f>IF(OR($A296&lt;=Drivers!$H$6,C295&gt;=ReadMe!$C$10),0,MAX(ReadMe!$C$15,(Drivers!$E$6+Drivers!$F$6*SIN($A296*ReadMe!$C$14+Drivers!$G$6))*INDEX(TrackData!$G$6:$G$315,MOD(INT(C295),ReadMe!$C$9)+1)*IF(AND($A296&gt;=Drivers!$I$6,$A296&lt;Drivers!$I$6+Drivers!$J$6),Drivers!$K$6,1)*IF(AND($A296&gt;=Drivers!$L$6,$A296&lt;Drivers!$L$6+Drivers!$M$6),Drivers!$N$6,1)))</x:f>
        <x:v>1.6229735068450863</x:v>
      </x:c>
      <x:c r="J296" s="97" t="n">
        <x:f>IF(OR($A296&lt;=Drivers!$H$7,D295&gt;=ReadMe!$C$10),0,MAX(ReadMe!$C$15,(Drivers!$E$7+Drivers!$F$7*SIN($A296*ReadMe!$C$14+Drivers!$G$7))*INDEX(TrackData!$G$6:$G$315,MOD(INT(D295),ReadMe!$C$9)+1)*IF(AND($A296&gt;=Drivers!$I$7,$A296&lt;Drivers!$I$7+Drivers!$J$7),Drivers!$K$7,1)*IF(AND($A296&gt;=Drivers!$L$7,$A296&lt;Drivers!$L$7+Drivers!$M$7),Drivers!$N$7,1)))</x:f>
        <x:v>2.6610484555693086</x:v>
      </x:c>
      <x:c r="K296" s="97" t="n">
        <x:f>IF(OR($A296&lt;=Drivers!$H$8,E295&gt;=ReadMe!$C$10),0,MAX(ReadMe!$C$15,(Drivers!$E$8+Drivers!$F$8*SIN($A296*ReadMe!$C$14+Drivers!$G$8))*INDEX(TrackData!$G$6:$G$315,MOD(INT(E295),ReadMe!$C$9)+1)*IF(AND($A296&gt;=Drivers!$I$8,$A296&lt;Drivers!$I$8+Drivers!$J$8),Drivers!$K$8,1)*IF(AND($A296&gt;=Drivers!$L$8,$A296&lt;Drivers!$L$8+Drivers!$M$8),Drivers!$N$8,1)))</x:f>
        <x:v>2.9267949568462885</x:v>
      </x:c>
      <x:c r="L296" s="97" t="n">
        <x:f>IF(OR($A296&lt;=Drivers!$H$9,F295&gt;=ReadMe!$C$10),0,MAX(ReadMe!$C$15,(Drivers!$E$9+Drivers!$F$9*SIN($A296*ReadMe!$C$14+Drivers!$G$9))*INDEX(TrackData!$G$6:$G$315,MOD(INT(F295),ReadMe!$C$9)+1)*IF(AND($A296&gt;=Drivers!$I$9,$A296&lt;Drivers!$I$9+Drivers!$J$9),Drivers!$K$9,1)*IF(AND($A296&gt;=Drivers!$L$9,$A296&lt;Drivers!$L$9+Drivers!$M$9),Drivers!$N$9,1)))</x:f>
        <x:v>2.810806090957606</x:v>
      </x:c>
      <x:c r="M296" s="97" t="n">
        <x:f>IF(OR($A296&lt;=Drivers!$H$10,G295&gt;=ReadMe!$C$10),0,MAX(ReadMe!$C$15,(Drivers!$E$10+Drivers!$F$10*SIN($A296*ReadMe!$C$14+Drivers!$G$10))*INDEX(TrackData!$G$6:$G$315,MOD(INT(G295),ReadMe!$C$9)+1)*IF(AND($A296&gt;=Drivers!$I$10,$A296&lt;Drivers!$I$10+Drivers!$J$10),Drivers!$K$10,1)*IF(AND($A296&gt;=Drivers!$L$10,$A296&lt;Drivers!$L$10+Drivers!$M$10),Drivers!$N$10,1)))</x:f>
        <x:v>2.3648501094242165</x:v>
      </x:c>
      <x:c r="N296" s="97" t="n">
        <x:f>IF(OR($A296&lt;=Drivers!$H$11,H295&gt;=ReadMe!$C$10),0,MAX(ReadMe!$C$15,(Drivers!$E$11+Drivers!$F$11*SIN($A296*ReadMe!$C$14+Drivers!$G$11))*INDEX(TrackData!$G$6:$G$315,MOD(INT(H295),ReadMe!$C$9)+1)*IF(AND($A296&gt;=Drivers!$I$11,$A296&lt;Drivers!$I$11+Drivers!$J$11),Drivers!$K$11,1)*IF(AND($A296&gt;=Drivers!$L$11,$A296&lt;Drivers!$L$11+Drivers!$M$11),Drivers!$N$11,1)))</x:f>
        <x:v>3.2578900138709983</x:v>
      </x:c>
      <x:c r="O296" t="n">
        <x:f>MIN(ReadMe!$C$8,MAX(0,INT(C296/ReadMe!$C$9)))</x:f>
        <x:v>2</x:v>
      </x:c>
      <x:c r="P296" t="n">
        <x:f>MIN(ReadMe!$C$8,MAX(0,INT(D296/ReadMe!$C$9)))</x:f>
        <x:v>2</x:v>
      </x:c>
      <x:c r="Q296" t="n">
        <x:f>MIN(ReadMe!$C$8,MAX(0,INT(E296/ReadMe!$C$9)))</x:f>
        <x:v>2</x:v>
      </x:c>
      <x:c r="R296" t="n">
        <x:f>MIN(ReadMe!$C$8,MAX(0,INT(F296/ReadMe!$C$9)))</x:f>
        <x:v>2</x:v>
      </x:c>
      <x:c r="S296" t="n">
        <x:f>MIN(ReadMe!$C$8,MAX(0,INT(G296/ReadMe!$C$9)))</x:f>
        <x:v>1</x:v>
      </x:c>
      <x:c r="T296" t="n">
        <x:f>MIN(ReadMe!$C$8,MAX(0,INT(H296/ReadMe!$C$9)))</x:f>
        <x:v>2</x:v>
      </x:c>
    </x:row>
    <x:row r="297">
      <x:c r="A297" t="n">
        <x:v>291</x:v>
      </x:c>
      <x:c r="B297" s="97" t="n">
        <x:f>A297*ReadMe!$C$12</x:f>
        <x:v>72.75</x:v>
      </x:c>
      <x:c r="C297" s="97" t="n">
        <x:f>MIN(ReadMe!$C$10,C296+I297)</x:f>
        <x:v>654.4303841040388</x:v>
      </x:c>
      <x:c r="D297" s="97" t="n">
        <x:f>MIN(ReadMe!$C$10,D296+J297)</x:f>
        <x:v>639.4869882150151</x:v>
      </x:c>
      <x:c r="E297" s="97" t="n">
        <x:f>MIN(ReadMe!$C$10,E296+K297)</x:f>
        <x:v>626.8192554299494</x:v>
      </x:c>
      <x:c r="F297" s="97" t="n">
        <x:f>MIN(ReadMe!$C$10,F296+L297)</x:f>
        <x:v>644.8867065272414</x:v>
      </x:c>
      <x:c r="G297" s="97" t="n">
        <x:f>MIN(ReadMe!$C$10,G296+M297)</x:f>
        <x:v>603.753283492241</x:v>
      </x:c>
      <x:c r="H297" s="97" t="n">
        <x:f>MIN(ReadMe!$C$10,H296+N297)</x:f>
        <x:v>626.8557619271163</x:v>
      </x:c>
      <x:c r="I297" s="97" t="n">
        <x:f>IF(OR($A297&lt;=Drivers!$H$6,C296&gt;=ReadMe!$C$10),0,MAX(ReadMe!$C$15,(Drivers!$E$6+Drivers!$F$6*SIN($A297*ReadMe!$C$14+Drivers!$G$6))*INDEX(TrackData!$G$6:$G$315,MOD(INT(C296),ReadMe!$C$9)+1)*IF(AND($A297&gt;=Drivers!$I$6,$A297&lt;Drivers!$I$6+Drivers!$J$6),Drivers!$K$6,1)*IF(AND($A297&gt;=Drivers!$L$6,$A297&lt;Drivers!$L$6+Drivers!$M$6),Drivers!$N$6,1)))</x:f>
        <x:v>1.6295523840503838</x:v>
      </x:c>
      <x:c r="J297" s="97" t="n">
        <x:f>IF(OR($A297&lt;=Drivers!$H$7,D296&gt;=ReadMe!$C$10),0,MAX(ReadMe!$C$15,(Drivers!$E$7+Drivers!$F$7*SIN($A297*ReadMe!$C$14+Drivers!$G$7))*INDEX(TrackData!$G$6:$G$315,MOD(INT(D296),ReadMe!$C$9)+1)*IF(AND($A297&gt;=Drivers!$I$7,$A297&lt;Drivers!$I$7+Drivers!$J$7),Drivers!$K$7,1)*IF(AND($A297&gt;=Drivers!$L$7,$A297&lt;Drivers!$L$7+Drivers!$M$7),Drivers!$N$7,1)))</x:f>
        <x:v>2.685544645001551</x:v>
      </x:c>
      <x:c r="K297" s="97" t="n">
        <x:f>IF(OR($A297&lt;=Drivers!$H$8,E296&gt;=ReadMe!$C$10),0,MAX(ReadMe!$C$15,(Drivers!$E$8+Drivers!$F$8*SIN($A297*ReadMe!$C$14+Drivers!$G$8))*INDEX(TrackData!$G$6:$G$315,MOD(INT(E296),ReadMe!$C$9)+1)*IF(AND($A297&gt;=Drivers!$I$8,$A297&lt;Drivers!$I$8+Drivers!$J$8),Drivers!$K$8,1)*IF(AND($A297&gt;=Drivers!$L$8,$A297&lt;Drivers!$L$8+Drivers!$M$8),Drivers!$N$8,1)))</x:f>
        <x:v>2.929540369825715</x:v>
      </x:c>
      <x:c r="L297" s="97" t="n">
        <x:f>IF(OR($A297&lt;=Drivers!$H$9,F296&gt;=ReadMe!$C$10),0,MAX(ReadMe!$C$15,(Drivers!$E$9+Drivers!$F$9*SIN($A297*ReadMe!$C$14+Drivers!$G$9))*INDEX(TrackData!$G$6:$G$315,MOD(INT(F296),ReadMe!$C$9)+1)*IF(AND($A297&gt;=Drivers!$I$9,$A297&lt;Drivers!$I$9+Drivers!$J$9),Drivers!$K$9,1)*IF(AND($A297&gt;=Drivers!$L$9,$A297&lt;Drivers!$L$9+Drivers!$M$9),Drivers!$N$9,1)))</x:f>
        <x:v>2.7922445107823566</x:v>
      </x:c>
      <x:c r="M297" s="97" t="n">
        <x:f>IF(OR($A297&lt;=Drivers!$H$10,G296&gt;=ReadMe!$C$10),0,MAX(ReadMe!$C$15,(Drivers!$E$10+Drivers!$F$10*SIN($A297*ReadMe!$C$14+Drivers!$G$10))*INDEX(TrackData!$G$6:$G$315,MOD(INT(G296),ReadMe!$C$9)+1)*IF(AND($A297&gt;=Drivers!$I$10,$A297&lt;Drivers!$I$10+Drivers!$J$10),Drivers!$K$10,1)*IF(AND($A297&gt;=Drivers!$L$10,$A297&lt;Drivers!$L$10+Drivers!$M$10),Drivers!$N$10,1)))</x:f>
        <x:v>2.3428407594328835</x:v>
      </x:c>
      <x:c r="N297" s="97" t="n">
        <x:f>IF(OR($A297&lt;=Drivers!$H$11,H296&gt;=ReadMe!$C$10),0,MAX(ReadMe!$C$15,(Drivers!$E$11+Drivers!$F$11*SIN($A297*ReadMe!$C$14+Drivers!$G$11))*INDEX(TrackData!$G$6:$G$315,MOD(INT(H296),ReadMe!$C$9)+1)*IF(AND($A297&gt;=Drivers!$I$11,$A297&lt;Drivers!$I$11+Drivers!$J$11),Drivers!$K$11,1)*IF(AND($A297&gt;=Drivers!$L$11,$A297&lt;Drivers!$L$11+Drivers!$M$11),Drivers!$N$11,1)))</x:f>
        <x:v>2.360008670660476</x:v>
      </x:c>
      <x:c r="O297" t="n">
        <x:f>MIN(ReadMe!$C$8,MAX(0,INT(C297/ReadMe!$C$9)))</x:f>
        <x:v>2</x:v>
      </x:c>
      <x:c r="P297" t="n">
        <x:f>MIN(ReadMe!$C$8,MAX(0,INT(D297/ReadMe!$C$9)))</x:f>
        <x:v>2</x:v>
      </x:c>
      <x:c r="Q297" t="n">
        <x:f>MIN(ReadMe!$C$8,MAX(0,INT(E297/ReadMe!$C$9)))</x:f>
        <x:v>2</x:v>
      </x:c>
      <x:c r="R297" t="n">
        <x:f>MIN(ReadMe!$C$8,MAX(0,INT(F297/ReadMe!$C$9)))</x:f>
        <x:v>2</x:v>
      </x:c>
      <x:c r="S297" t="n">
        <x:f>MIN(ReadMe!$C$8,MAX(0,INT(G297/ReadMe!$C$9)))</x:f>
        <x:v>1</x:v>
      </x:c>
      <x:c r="T297" t="n">
        <x:f>MIN(ReadMe!$C$8,MAX(0,INT(H297/ReadMe!$C$9)))</x:f>
        <x:v>2</x:v>
      </x:c>
    </x:row>
    <x:row r="298">
      <x:c r="A298" t="n">
        <x:v>292</x:v>
      </x:c>
      <x:c r="B298" s="97" t="n">
        <x:f>A298*ReadMe!$C$12</x:f>
        <x:v>73</x:v>
      </x:c>
      <x:c r="C298" s="97" t="n">
        <x:f>MIN(ReadMe!$C$10,C297+I298)</x:f>
        <x:v>656.0673832089345</x:v>
      </x:c>
      <x:c r="D298" s="97" t="n">
        <x:f>MIN(ReadMe!$C$10,D297+J298)</x:f>
        <x:v>642.1965777715499</x:v>
      </x:c>
      <x:c r="E298" s="97" t="n">
        <x:f>MIN(ReadMe!$C$10,E297+K298)</x:f>
        <x:v>629.7490657607522</x:v>
      </x:c>
      <x:c r="F298" s="97" t="n">
        <x:f>MIN(ReadMe!$C$10,F297+L298)</x:f>
        <x:v>646.7168726490532</x:v>
      </x:c>
      <x:c r="G298" s="97" t="n">
        <x:f>MIN(ReadMe!$C$10,G297+M298)</x:f>
        <x:v>606.0755412025932</x:v>
      </x:c>
      <x:c r="H298" s="97" t="n">
        <x:f>MIN(ReadMe!$C$10,H297+N298)</x:f>
        <x:v>629.2169171565089</x:v>
      </x:c>
      <x:c r="I298" s="97" t="n">
        <x:f>IF(OR($A298&lt;=Drivers!$H$6,C297&gt;=ReadMe!$C$10),0,MAX(ReadMe!$C$15,(Drivers!$E$6+Drivers!$F$6*SIN($A298*ReadMe!$C$14+Drivers!$G$6))*INDEX(TrackData!$G$6:$G$315,MOD(INT(C297),ReadMe!$C$9)+1)*IF(AND($A298&gt;=Drivers!$I$6,$A298&lt;Drivers!$I$6+Drivers!$J$6),Drivers!$K$6,1)*IF(AND($A298&gt;=Drivers!$L$6,$A298&lt;Drivers!$L$6+Drivers!$M$6),Drivers!$N$6,1)))</x:f>
        <x:v>1.636999104895731</x:v>
      </x:c>
      <x:c r="J298" s="97" t="n">
        <x:f>IF(OR($A298&lt;=Drivers!$H$7,D297&gt;=ReadMe!$C$10),0,MAX(ReadMe!$C$15,(Drivers!$E$7+Drivers!$F$7*SIN($A298*ReadMe!$C$14+Drivers!$G$7))*INDEX(TrackData!$G$6:$G$315,MOD(INT(D297),ReadMe!$C$9)+1)*IF(AND($A298&gt;=Drivers!$I$7,$A298&lt;Drivers!$I$7+Drivers!$J$7),Drivers!$K$7,1)*IF(AND($A298&gt;=Drivers!$L$7,$A298&lt;Drivers!$L$7+Drivers!$M$7),Drivers!$N$7,1)))</x:f>
        <x:v>2.709589556534759</x:v>
      </x:c>
      <x:c r="K298" s="97" t="n">
        <x:f>IF(OR($A298&lt;=Drivers!$H$8,E297&gt;=ReadMe!$C$10),0,MAX(ReadMe!$C$15,(Drivers!$E$8+Drivers!$F$8*SIN($A298*ReadMe!$C$14+Drivers!$G$8))*INDEX(TrackData!$G$6:$G$315,MOD(INT(E297),ReadMe!$C$9)+1)*IF(AND($A298&gt;=Drivers!$I$8,$A298&lt;Drivers!$I$8+Drivers!$J$8),Drivers!$K$8,1)*IF(AND($A298&gt;=Drivers!$L$8,$A298&lt;Drivers!$L$8+Drivers!$M$8),Drivers!$N$8,1)))</x:f>
        <x:v>2.9298103308027867</x:v>
      </x:c>
      <x:c r="L298" s="97" t="n">
        <x:f>IF(OR($A298&lt;=Drivers!$H$9,F297&gt;=ReadMe!$C$10),0,MAX(ReadMe!$C$15,(Drivers!$E$9+Drivers!$F$9*SIN($A298*ReadMe!$C$14+Drivers!$G$9))*INDEX(TrackData!$G$6:$G$315,MOD(INT(F297),ReadMe!$C$9)+1)*IF(AND($A298&gt;=Drivers!$I$9,$A298&lt;Drivers!$I$9+Drivers!$J$9),Drivers!$K$9,1)*IF(AND($A298&gt;=Drivers!$L$9,$A298&lt;Drivers!$L$9+Drivers!$M$9),Drivers!$N$9,1)))</x:f>
        <x:v>1.8301661218118646</x:v>
      </x:c>
      <x:c r="M298" s="97" t="n">
        <x:f>IF(OR($A298&lt;=Drivers!$H$10,G297&gt;=ReadMe!$C$10),0,MAX(ReadMe!$C$15,(Drivers!$E$10+Drivers!$F$10*SIN($A298*ReadMe!$C$14+Drivers!$G$10))*INDEX(TrackData!$G$6:$G$315,MOD(INT(G297),ReadMe!$C$9)+1)*IF(AND($A298&gt;=Drivers!$I$10,$A298&lt;Drivers!$I$10+Drivers!$J$10),Drivers!$K$10,1)*IF(AND($A298&gt;=Drivers!$L$10,$A298&lt;Drivers!$L$10+Drivers!$M$10),Drivers!$N$10,1)))</x:f>
        <x:v>2.3222577103521194</x:v>
      </x:c>
      <x:c r="N298" s="97" t="n">
        <x:f>IF(OR($A298&lt;=Drivers!$H$11,H297&gt;=ReadMe!$C$10),0,MAX(ReadMe!$C$15,(Drivers!$E$11+Drivers!$F$11*SIN($A298*ReadMe!$C$14+Drivers!$G$11))*INDEX(TrackData!$G$6:$G$315,MOD(INT(H297),ReadMe!$C$9)+1)*IF(AND($A298&gt;=Drivers!$I$11,$A298&lt;Drivers!$I$11+Drivers!$J$11),Drivers!$K$11,1)*IF(AND($A298&gt;=Drivers!$L$11,$A298&lt;Drivers!$L$11+Drivers!$M$11),Drivers!$N$11,1)))</x:f>
        <x:v>2.361155229392576</x:v>
      </x:c>
      <x:c r="O298" t="n">
        <x:f>MIN(ReadMe!$C$8,MAX(0,INT(C298/ReadMe!$C$9)))</x:f>
        <x:v>2</x:v>
      </x:c>
      <x:c r="P298" t="n">
        <x:f>MIN(ReadMe!$C$8,MAX(0,INT(D298/ReadMe!$C$9)))</x:f>
        <x:v>2</x:v>
      </x:c>
      <x:c r="Q298" t="n">
        <x:f>MIN(ReadMe!$C$8,MAX(0,INT(E298/ReadMe!$C$9)))</x:f>
        <x:v>2</x:v>
      </x:c>
      <x:c r="R298" t="n">
        <x:f>MIN(ReadMe!$C$8,MAX(0,INT(F298/ReadMe!$C$9)))</x:f>
        <x:v>2</x:v>
      </x:c>
      <x:c r="S298" t="n">
        <x:f>MIN(ReadMe!$C$8,MAX(0,INT(G298/ReadMe!$C$9)))</x:f>
        <x:v>1</x:v>
      </x:c>
      <x:c r="T298" t="n">
        <x:f>MIN(ReadMe!$C$8,MAX(0,INT(H298/ReadMe!$C$9)))</x:f>
        <x:v>2</x:v>
      </x:c>
    </x:row>
    <x:row r="299">
      <x:c r="A299" t="n">
        <x:v>293</x:v>
      </x:c>
      <x:c r="B299" s="97" t="n">
        <x:f>A299*ReadMe!$C$12</x:f>
        <x:v>73.25</x:v>
      </x:c>
      <x:c r="C299" s="97" t="n">
        <x:f>MIN(ReadMe!$C$10,C298+I299)</x:f>
        <x:v>658.5602050246393</x:v>
      </x:c>
      <x:c r="D299" s="97" t="n">
        <x:f>MIN(ReadMe!$C$10,D298+J299)</x:f>
        <x:v>644.9295954113957</x:v>
      </x:c>
      <x:c r="E299" s="97" t="n">
        <x:f>MIN(ReadMe!$C$10,E298+K299)</x:f>
        <x:v>632.6766687418359</x:v>
      </x:c>
      <x:c r="F299" s="97" t="n">
        <x:f>MIN(ReadMe!$C$10,F298+L299)</x:f>
        <x:v>648.5339464482901</x:v>
      </x:c>
      <x:c r="G299" s="97" t="n">
        <x:f>MIN(ReadMe!$C$10,G298+M299)</x:f>
        <x:v>608.3787838800158</x:v>
      </x:c>
      <x:c r="H299" s="97" t="n">
        <x:f>MIN(ReadMe!$C$10,H298+N299)</x:f>
        <x:v>631.5811388037195</x:v>
      </x:c>
      <x:c r="I299" s="97" t="n">
        <x:f>IF(OR($A299&lt;=Drivers!$H$6,C298&gt;=ReadMe!$C$10),0,MAX(ReadMe!$C$15,(Drivers!$E$6+Drivers!$F$6*SIN($A299*ReadMe!$C$14+Drivers!$G$6))*INDEX(TrackData!$G$6:$G$315,MOD(INT(C298),ReadMe!$C$9)+1)*IF(AND($A299&gt;=Drivers!$I$6,$A299&lt;Drivers!$I$6+Drivers!$J$6),Drivers!$K$6,1)*IF(AND($A299&gt;=Drivers!$L$6,$A299&lt;Drivers!$L$6+Drivers!$M$6),Drivers!$N$6,1)))</x:f>
        <x:v>2.4928218157048523</x:v>
      </x:c>
      <x:c r="J299" s="97" t="n">
        <x:f>IF(OR($A299&lt;=Drivers!$H$7,D298&gt;=ReadMe!$C$10),0,MAX(ReadMe!$C$15,(Drivers!$E$7+Drivers!$F$7*SIN($A299*ReadMe!$C$14+Drivers!$G$7))*INDEX(TrackData!$G$6:$G$315,MOD(INT(D298),ReadMe!$C$9)+1)*IF(AND($A299&gt;=Drivers!$I$7,$A299&lt;Drivers!$I$7+Drivers!$J$7),Drivers!$K$7,1)*IF(AND($A299&gt;=Drivers!$L$7,$A299&lt;Drivers!$L$7+Drivers!$M$7),Drivers!$N$7,1)))</x:f>
        <x:v>2.7330176398458086</x:v>
      </x:c>
      <x:c r="K299" s="97" t="n">
        <x:f>IF(OR($A299&lt;=Drivers!$H$8,E298&gt;=ReadMe!$C$10),0,MAX(ReadMe!$C$15,(Drivers!$E$8+Drivers!$F$8*SIN($A299*ReadMe!$C$14+Drivers!$G$8))*INDEX(TrackData!$G$6:$G$315,MOD(INT(E298),ReadMe!$C$9)+1)*IF(AND($A299&gt;=Drivers!$I$8,$A299&lt;Drivers!$I$8+Drivers!$J$8),Drivers!$K$8,1)*IF(AND($A299&gt;=Drivers!$L$8,$A299&lt;Drivers!$L$8+Drivers!$M$8),Drivers!$N$8,1)))</x:f>
        <x:v>2.927602981083745</x:v>
      </x:c>
      <x:c r="L299" s="97" t="n">
        <x:f>IF(OR($A299&lt;=Drivers!$H$9,F298&gt;=ReadMe!$C$10),0,MAX(ReadMe!$C$15,(Drivers!$E$9+Drivers!$F$9*SIN($A299*ReadMe!$C$14+Drivers!$G$9))*INDEX(TrackData!$G$6:$G$315,MOD(INT(F298),ReadMe!$C$9)+1)*IF(AND($A299&gt;=Drivers!$I$9,$A299&lt;Drivers!$I$9+Drivers!$J$9),Drivers!$K$9,1)*IF(AND($A299&gt;=Drivers!$L$9,$A299&lt;Drivers!$L$9+Drivers!$M$9),Drivers!$N$9,1)))</x:f>
        <x:v>1.8170737992368295</x:v>
      </x:c>
      <x:c r="M299" s="97" t="n">
        <x:f>IF(OR($A299&lt;=Drivers!$H$10,G298&gt;=ReadMe!$C$10),0,MAX(ReadMe!$C$15,(Drivers!$E$10+Drivers!$F$10*SIN($A299*ReadMe!$C$14+Drivers!$G$10))*INDEX(TrackData!$G$6:$G$315,MOD(INT(G298),ReadMe!$C$9)+1)*IF(AND($A299&gt;=Drivers!$I$10,$A299&lt;Drivers!$I$10+Drivers!$J$10),Drivers!$K$10,1)*IF(AND($A299&gt;=Drivers!$L$10,$A299&lt;Drivers!$L$10+Drivers!$M$10),Drivers!$N$10,1)))</x:f>
        <x:v>2.303242677422651</x:v>
      </x:c>
      <x:c r="N299" s="97" t="n">
        <x:f>IF(OR($A299&lt;=Drivers!$H$11,H298&gt;=ReadMe!$C$10),0,MAX(ReadMe!$C$15,(Drivers!$E$11+Drivers!$F$11*SIN($A299*ReadMe!$C$14+Drivers!$G$11))*INDEX(TrackData!$G$6:$G$315,MOD(INT(H298),ReadMe!$C$9)+1)*IF(AND($A299&gt;=Drivers!$I$11,$A299&lt;Drivers!$I$11+Drivers!$J$11),Drivers!$K$11,1)*IF(AND($A299&gt;=Drivers!$L$11,$A299&lt;Drivers!$L$11+Drivers!$M$11),Drivers!$N$11,1)))</x:f>
        <x:v>2.3642216472105444</x:v>
      </x:c>
      <x:c r="O299" t="n">
        <x:f>MIN(ReadMe!$C$8,MAX(0,INT(C299/ReadMe!$C$9)))</x:f>
        <x:v>2</x:v>
      </x:c>
      <x:c r="P299" t="n">
        <x:f>MIN(ReadMe!$C$8,MAX(0,INT(D299/ReadMe!$C$9)))</x:f>
        <x:v>2</x:v>
      </x:c>
      <x:c r="Q299" t="n">
        <x:f>MIN(ReadMe!$C$8,MAX(0,INT(E299/ReadMe!$C$9)))</x:f>
        <x:v>2</x:v>
      </x:c>
      <x:c r="R299" t="n">
        <x:f>MIN(ReadMe!$C$8,MAX(0,INT(F299/ReadMe!$C$9)))</x:f>
        <x:v>2</x:v>
      </x:c>
      <x:c r="S299" t="n">
        <x:f>MIN(ReadMe!$C$8,MAX(0,INT(G299/ReadMe!$C$9)))</x:f>
        <x:v>1</x:v>
      </x:c>
      <x:c r="T299" t="n">
        <x:f>MIN(ReadMe!$C$8,MAX(0,INT(H299/ReadMe!$C$9)))</x:f>
        <x:v>2</x:v>
      </x:c>
    </x:row>
    <x:row r="300">
      <x:c r="A300" t="n">
        <x:v>294</x:v>
      </x:c>
      <x:c r="B300" s="97" t="n">
        <x:f>A300*ReadMe!$C$12</x:f>
        <x:v>73.5</x:v>
      </x:c>
      <x:c r="C300" s="97" t="n">
        <x:f>MIN(ReadMe!$C$10,C299+I300)</x:f>
        <x:v>660.2144903959421</x:v>
      </x:c>
      <x:c r="D300" s="97" t="n">
        <x:f>MIN(ReadMe!$C$10,D299+J300)</x:f>
        <x:v>646.7483360217872</x:v>
      </x:c>
      <x:c r="E300" s="97" t="n">
        <x:f>MIN(ReadMe!$C$10,E299+K300)</x:f>
        <x:v>635.5996022602089</x:v>
      </x:c>
      <x:c r="F300" s="97" t="n">
        <x:f>MIN(ReadMe!$C$10,F299+L300)</x:f>
        <x:v>650.3376409989252</x:v>
      </x:c>
      <x:c r="G300" s="97" t="n">
        <x:f>MIN(ReadMe!$C$10,G299+M300)</x:f>
        <x:v>610.6647104600377</x:v>
      </x:c>
      <x:c r="H300" s="97" t="n">
        <x:f>MIN(ReadMe!$C$10,H299+N300)</x:f>
        <x:v>633.950325615406</x:v>
      </x:c>
      <x:c r="I300" s="97" t="n">
        <x:f>IF(OR($A300&lt;=Drivers!$H$6,C299&gt;=ReadMe!$C$10),0,MAX(ReadMe!$C$15,(Drivers!$E$6+Drivers!$F$6*SIN($A300*ReadMe!$C$14+Drivers!$G$6))*INDEX(TrackData!$G$6:$G$315,MOD(INT(C299),ReadMe!$C$9)+1)*IF(AND($A300&gt;=Drivers!$I$6,$A300&lt;Drivers!$I$6+Drivers!$J$6),Drivers!$K$6,1)*IF(AND($A300&gt;=Drivers!$L$6,$A300&lt;Drivers!$L$6+Drivers!$M$6),Drivers!$N$6,1)))</x:f>
        <x:v>1.654285371302752</x:v>
      </x:c>
      <x:c r="J300" s="97" t="n">
        <x:f>IF(OR($A300&lt;=Drivers!$H$7,D299&gt;=ReadMe!$C$10),0,MAX(ReadMe!$C$15,(Drivers!$E$7+Drivers!$F$7*SIN($A300*ReadMe!$C$14+Drivers!$G$7))*INDEX(TrackData!$G$6:$G$315,MOD(INT(D299),ReadMe!$C$9)+1)*IF(AND($A300&gt;=Drivers!$I$7,$A300&lt;Drivers!$I$7+Drivers!$J$7),Drivers!$K$7,1)*IF(AND($A300&gt;=Drivers!$L$7,$A300&lt;Drivers!$L$7+Drivers!$M$7),Drivers!$N$7,1)))</x:f>
        <x:v>1.8187406103915083</x:v>
      </x:c>
      <x:c r="K300" s="97" t="n">
        <x:f>IF(OR($A300&lt;=Drivers!$H$8,E299&gt;=ReadMe!$C$10),0,MAX(ReadMe!$C$15,(Drivers!$E$8+Drivers!$F$8*SIN($A300*ReadMe!$C$14+Drivers!$G$8))*INDEX(TrackData!$G$6:$G$315,MOD(INT(E299),ReadMe!$C$9)+1)*IF(AND($A300&gt;=Drivers!$I$8,$A300&lt;Drivers!$I$8+Drivers!$J$8),Drivers!$K$8,1)*IF(AND($A300&gt;=Drivers!$L$8,$A300&lt;Drivers!$L$8+Drivers!$M$8),Drivers!$N$8,1)))</x:f>
        <x:v>2.9229335183730494</x:v>
      </x:c>
      <x:c r="L300" s="97" t="n">
        <x:f>IF(OR($A300&lt;=Drivers!$H$9,F299&gt;=ReadMe!$C$10),0,MAX(ReadMe!$C$15,(Drivers!$E$9+Drivers!$F$9*SIN($A300*ReadMe!$C$14+Drivers!$G$9))*INDEX(TrackData!$G$6:$G$315,MOD(INT(F299),ReadMe!$C$9)+1)*IF(AND($A300&gt;=Drivers!$I$9,$A300&lt;Drivers!$I$9+Drivers!$J$9),Drivers!$K$9,1)*IF(AND($A300&gt;=Drivers!$L$9,$A300&lt;Drivers!$L$9+Drivers!$M$9),Drivers!$N$9,1)))</x:f>
        <x:v>1.8036945506350555</x:v>
      </x:c>
      <x:c r="M300" s="97" t="n">
        <x:f>IF(OR($A300&lt;=Drivers!$H$10,G299&gt;=ReadMe!$C$10),0,MAX(ReadMe!$C$15,(Drivers!$E$10+Drivers!$F$10*SIN($A300*ReadMe!$C$14+Drivers!$G$10))*INDEX(TrackData!$G$6:$G$315,MOD(INT(G299),ReadMe!$C$9)+1)*IF(AND($A300&gt;=Drivers!$I$10,$A300&lt;Drivers!$I$10+Drivers!$J$10),Drivers!$K$10,1)*IF(AND($A300&gt;=Drivers!$L$10,$A300&lt;Drivers!$L$10+Drivers!$M$10),Drivers!$N$10,1)))</x:f>
        <x:v>2.2859265800218025</x:v>
      </x:c>
      <x:c r="N300" s="97" t="n">
        <x:f>IF(OR($A300&lt;=Drivers!$H$11,H299&gt;=ReadMe!$C$10),0,MAX(ReadMe!$C$15,(Drivers!$E$11+Drivers!$F$11*SIN($A300*ReadMe!$C$14+Drivers!$G$11))*INDEX(TrackData!$G$6:$G$315,MOD(INT(H299),ReadMe!$C$9)+1)*IF(AND($A300&gt;=Drivers!$I$11,$A300&lt;Drivers!$I$11+Drivers!$J$11),Drivers!$K$11,1)*IF(AND($A300&gt;=Drivers!$L$11,$A300&lt;Drivers!$L$11+Drivers!$M$11),Drivers!$N$11,1)))</x:f>
        <x:v>2.3691868116865025</x:v>
      </x:c>
      <x:c r="O300" t="n">
        <x:f>MIN(ReadMe!$C$8,MAX(0,INT(C300/ReadMe!$C$9)))</x:f>
        <x:v>2</x:v>
      </x:c>
      <x:c r="P300" t="n">
        <x:f>MIN(ReadMe!$C$8,MAX(0,INT(D300/ReadMe!$C$9)))</x:f>
        <x:v>2</x:v>
      </x:c>
      <x:c r="Q300" t="n">
        <x:f>MIN(ReadMe!$C$8,MAX(0,INT(E300/ReadMe!$C$9)))</x:f>
        <x:v>2</x:v>
      </x:c>
      <x:c r="R300" t="n">
        <x:f>MIN(ReadMe!$C$8,MAX(0,INT(F300/ReadMe!$C$9)))</x:f>
        <x:v>2</x:v>
      </x:c>
      <x:c r="S300" t="n">
        <x:f>MIN(ReadMe!$C$8,MAX(0,INT(G300/ReadMe!$C$9)))</x:f>
        <x:v>1</x:v>
      </x:c>
      <x:c r="T300" t="n">
        <x:f>MIN(ReadMe!$C$8,MAX(0,INT(H300/ReadMe!$C$9)))</x:f>
        <x:v>2</x:v>
      </x:c>
    </x:row>
    <x:row r="301">
      <x:c r="A301" t="n">
        <x:v>295</x:v>
      </x:c>
      <x:c r="B301" s="97" t="n">
        <x:f>A301*ReadMe!$C$12</x:f>
        <x:v>73.75</x:v>
      </x:c>
      <x:c r="C301" s="97" t="n">
        <x:f>MIN(ReadMe!$C$10,C300+I301)</x:f>
        <x:v>661.8784962960664</x:v>
      </x:c>
      <x:c r="D301" s="97" t="n">
        <x:f>MIN(ReadMe!$C$10,D300+J301)</x:f>
        <x:v>648.5814091090463</x:v>
      </x:c>
      <x:c r="E301" s="97" t="n">
        <x:f>MIN(ReadMe!$C$10,E300+K301)</x:f>
        <x:v>638.5154363523454</x:v>
      </x:c>
      <x:c r="F301" s="97" t="n">
        <x:f>MIN(ReadMe!$C$10,F300+L301)</x:f>
        <x:v>652.1277614916744</x:v>
      </x:c>
      <x:c r="G301" s="97" t="n">
        <x:f>MIN(ReadMe!$C$10,G300+M301)</x:f>
        <x:v>612.9351391003153</x:v>
      </x:c>
      <x:c r="H301" s="97" t="n">
        <x:f>MIN(ReadMe!$C$10,H300+N301)</x:f>
        <x:v>636.3263421528404</x:v>
      </x:c>
      <x:c r="I301" s="97" t="n">
        <x:f>IF(OR($A301&lt;=Drivers!$H$6,C300&gt;=ReadMe!$C$10),0,MAX(ReadMe!$C$15,(Drivers!$E$6+Drivers!$F$6*SIN($A301*ReadMe!$C$14+Drivers!$G$6))*INDEX(TrackData!$G$6:$G$315,MOD(INT(C300),ReadMe!$C$9)+1)*IF(AND($A301&gt;=Drivers!$I$6,$A301&lt;Drivers!$I$6+Drivers!$J$6),Drivers!$K$6,1)*IF(AND($A301&gt;=Drivers!$L$6,$A301&lt;Drivers!$L$6+Drivers!$M$6),Drivers!$N$6,1)))</x:f>
        <x:v>1.6640059001242158</x:v>
      </x:c>
      <x:c r="J301" s="97" t="n">
        <x:f>IF(OR($A301&lt;=Drivers!$H$7,D300&gt;=ReadMe!$C$10),0,MAX(ReadMe!$C$15,(Drivers!$E$7+Drivers!$F$7*SIN($A301*ReadMe!$C$14+Drivers!$G$7))*INDEX(TrackData!$G$6:$G$315,MOD(INT(D300),ReadMe!$C$9)+1)*IF(AND($A301&gt;=Drivers!$I$7,$A301&lt;Drivers!$I$7+Drivers!$J$7),Drivers!$K$7,1)*IF(AND($A301&gt;=Drivers!$L$7,$A301&lt;Drivers!$L$7+Drivers!$M$7),Drivers!$N$7,1)))</x:f>
        <x:v>1.8330730872590748</x:v>
      </x:c>
      <x:c r="K301" s="97" t="n">
        <x:f>IF(OR($A301&lt;=Drivers!$H$8,E300&gt;=ReadMe!$C$10),0,MAX(ReadMe!$C$15,(Drivers!$E$8+Drivers!$F$8*SIN($A301*ReadMe!$C$14+Drivers!$G$8))*INDEX(TrackData!$G$6:$G$315,MOD(INT(E300),ReadMe!$C$9)+1)*IF(AND($A301&gt;=Drivers!$I$8,$A301&lt;Drivers!$I$8+Drivers!$J$8),Drivers!$K$8,1)*IF(AND($A301&gt;=Drivers!$L$8,$A301&lt;Drivers!$L$8+Drivers!$M$8),Drivers!$N$8,1)))</x:f>
        <x:v>2.9158340921364823</x:v>
      </x:c>
      <x:c r="L301" s="97" t="n">
        <x:f>IF(OR($A301&lt;=Drivers!$H$9,F300&gt;=ReadMe!$C$10),0,MAX(ReadMe!$C$15,(Drivers!$E$9+Drivers!$F$9*SIN($A301*ReadMe!$C$14+Drivers!$G$9))*INDEX(TrackData!$G$6:$G$315,MOD(INT(F300),ReadMe!$C$9)+1)*IF(AND($A301&gt;=Drivers!$I$9,$A301&lt;Drivers!$I$9+Drivers!$J$9),Drivers!$K$9,1)*IF(AND($A301&gt;=Drivers!$L$9,$A301&lt;Drivers!$L$9+Drivers!$M$9),Drivers!$N$9,1)))</x:f>
        <x:v>1.790120492749252</x:v>
      </x:c>
      <x:c r="M301" s="97" t="n">
        <x:f>IF(OR($A301&lt;=Drivers!$H$10,G300&gt;=ReadMe!$C$10),0,MAX(ReadMe!$C$15,(Drivers!$E$10+Drivers!$F$10*SIN($A301*ReadMe!$C$14+Drivers!$G$10))*INDEX(TrackData!$G$6:$G$315,MOD(INT(G300),ReadMe!$C$9)+1)*IF(AND($A301&gt;=Drivers!$I$10,$A301&lt;Drivers!$I$10+Drivers!$J$10),Drivers!$K$10,1)*IF(AND($A301&gt;=Drivers!$L$10,$A301&lt;Drivers!$L$10+Drivers!$M$10),Drivers!$N$10,1)))</x:f>
        <x:v>2.2704286402775486</x:v>
      </x:c>
      <x:c r="N301" s="97" t="n">
        <x:f>IF(OR($A301&lt;=Drivers!$H$11,H300&gt;=ReadMe!$C$10),0,MAX(ReadMe!$C$15,(Drivers!$E$11+Drivers!$F$11*SIN($A301*ReadMe!$C$14+Drivers!$G$11))*INDEX(TrackData!$G$6:$G$315,MOD(INT(H300),ReadMe!$C$9)+1)*IF(AND($A301&gt;=Drivers!$I$11,$A301&lt;Drivers!$I$11+Drivers!$J$11),Drivers!$K$11,1)*IF(AND($A301&gt;=Drivers!$L$11,$A301&lt;Drivers!$L$11+Drivers!$M$11),Drivers!$N$11,1)))</x:f>
        <x:v>2.376016537434397</x:v>
      </x:c>
      <x:c r="O301" t="n">
        <x:f>MIN(ReadMe!$C$8,MAX(0,INT(C301/ReadMe!$C$9)))</x:f>
        <x:v>2</x:v>
      </x:c>
      <x:c r="P301" t="n">
        <x:f>MIN(ReadMe!$C$8,MAX(0,INT(D301/ReadMe!$C$9)))</x:f>
        <x:v>2</x:v>
      </x:c>
      <x:c r="Q301" t="n">
        <x:f>MIN(ReadMe!$C$8,MAX(0,INT(E301/ReadMe!$C$9)))</x:f>
        <x:v>2</x:v>
      </x:c>
      <x:c r="R301" t="n">
        <x:f>MIN(ReadMe!$C$8,MAX(0,INT(F301/ReadMe!$C$9)))</x:f>
        <x:v>2</x:v>
      </x:c>
      <x:c r="S301" t="n">
        <x:f>MIN(ReadMe!$C$8,MAX(0,INT(G301/ReadMe!$C$9)))</x:f>
        <x:v>1</x:v>
      </x:c>
      <x:c r="T301" t="n">
        <x:f>MIN(ReadMe!$C$8,MAX(0,INT(H301/ReadMe!$C$9)))</x:f>
        <x:v>2</x:v>
      </x:c>
    </x:row>
    <x:row r="302">
      <x:c r="A302" t="n">
        <x:v>296</x:v>
      </x:c>
      <x:c r="B302" s="97" t="n">
        <x:f>A302*ReadMe!$C$12</x:f>
        <x:v>74</x:v>
      </x:c>
      <x:c r="C302" s="97" t="n">
        <x:f>MIN(ReadMe!$C$10,C301+I302)</x:f>
        <x:v>663.5528533546075</x:v>
      </x:c>
      <x:c r="D302" s="97" t="n">
        <x:f>MIN(ReadMe!$C$10,D301+J302)</x:f>
        <x:v>650.428099502184</x:v>
      </x:c>
      <x:c r="E302" s="97" t="n">
        <x:f>MIN(ReadMe!$C$10,E301+K302)</x:f>
        <x:v>641.4217899345961</x:v>
      </x:c>
      <x:c r="F302" s="97" t="n">
        <x:f>MIN(ReadMe!$C$10,F301+L302)</x:f>
        <x:v>653.9042065752674</x:v>
      </x:c>
      <x:c r="G302" s="97" t="n">
        <x:f>MIN(ReadMe!$C$10,G301+M302)</x:f>
        <x:v>615.191994662534</x:v>
      </x:c>
      <x:c r="H302" s="97" t="n">
        <x:f>MIN(ReadMe!$C$10,H301+N302)</x:f>
        <x:v>638.7110059543184</x:v>
      </x:c>
      <x:c r="I302" s="97" t="n">
        <x:f>IF(OR($A302&lt;=Drivers!$H$6,C301&gt;=ReadMe!$C$10),0,MAX(ReadMe!$C$15,(Drivers!$E$6+Drivers!$F$6*SIN($A302*ReadMe!$C$14+Drivers!$G$6))*INDEX(TrackData!$G$6:$G$315,MOD(INT(C301),ReadMe!$C$9)+1)*IF(AND($A302&gt;=Drivers!$I$6,$A302&lt;Drivers!$I$6+Drivers!$J$6),Drivers!$K$6,1)*IF(AND($A302&gt;=Drivers!$L$6,$A302&lt;Drivers!$L$6+Drivers!$M$6),Drivers!$N$6,1)))</x:f>
        <x:v>1.674357058541046</x:v>
      </x:c>
      <x:c r="J302" s="97" t="n">
        <x:f>IF(OR($A302&lt;=Drivers!$H$7,D301&gt;=ReadMe!$C$10),0,MAX(ReadMe!$C$15,(Drivers!$E$7+Drivers!$F$7*SIN($A302*ReadMe!$C$14+Drivers!$G$7))*INDEX(TrackData!$G$6:$G$315,MOD(INT(D301),ReadMe!$C$9)+1)*IF(AND($A302&gt;=Drivers!$I$7,$A302&lt;Drivers!$I$7+Drivers!$J$7),Drivers!$K$7,1)*IF(AND($A302&gt;=Drivers!$L$7,$A302&lt;Drivers!$L$7+Drivers!$M$7),Drivers!$N$7,1)))</x:f>
        <x:v>1.8466903931377168</x:v>
      </x:c>
      <x:c r="K302" s="97" t="n">
        <x:f>IF(OR($A302&lt;=Drivers!$H$8,E301&gt;=ReadMe!$C$10),0,MAX(ReadMe!$C$15,(Drivers!$E$8+Drivers!$F$8*SIN($A302*ReadMe!$C$14+Drivers!$G$8))*INDEX(TrackData!$G$6:$G$315,MOD(INT(E301),ReadMe!$C$9)+1)*IF(AND($A302&gt;=Drivers!$I$8,$A302&lt;Drivers!$I$8+Drivers!$J$8),Drivers!$K$8,1)*IF(AND($A302&gt;=Drivers!$L$8,$A302&lt;Drivers!$L$8+Drivers!$M$8),Drivers!$N$8,1)))</x:f>
        <x:v>2.906353582250597</x:v>
      </x:c>
      <x:c r="L302" s="97" t="n">
        <x:f>IF(OR($A302&lt;=Drivers!$H$9,F301&gt;=ReadMe!$C$10),0,MAX(ReadMe!$C$15,(Drivers!$E$9+Drivers!$F$9*SIN($A302*ReadMe!$C$14+Drivers!$G$9))*INDEX(TrackData!$G$6:$G$315,MOD(INT(F301),ReadMe!$C$9)+1)*IF(AND($A302&gt;=Drivers!$I$9,$A302&lt;Drivers!$I$9+Drivers!$J$9),Drivers!$K$9,1)*IF(AND($A302&gt;=Drivers!$L$9,$A302&lt;Drivers!$L$9+Drivers!$M$9),Drivers!$N$9,1)))</x:f>
        <x:v>1.7764450835930217</x:v>
      </x:c>
      <x:c r="M302" s="97" t="n">
        <x:f>IF(OR($A302&lt;=Drivers!$H$10,G301&gt;=ReadMe!$C$10),0,MAX(ReadMe!$C$15,(Drivers!$E$10+Drivers!$F$10*SIN($A302*ReadMe!$C$14+Drivers!$G$10))*INDEX(TrackData!$G$6:$G$315,MOD(INT(G301),ReadMe!$C$9)+1)*IF(AND($A302&gt;=Drivers!$I$10,$A302&lt;Drivers!$I$10+Drivers!$J$10),Drivers!$K$10,1)*IF(AND($A302&gt;=Drivers!$L$10,$A302&lt;Drivers!$L$10+Drivers!$M$10),Drivers!$N$10,1)))</x:f>
        <x:v>2.2568555622186794</x:v>
      </x:c>
      <x:c r="N302" s="97" t="n">
        <x:f>IF(OR($A302&lt;=Drivers!$H$11,H301&gt;=ReadMe!$C$10),0,MAX(ReadMe!$C$15,(Drivers!$E$11+Drivers!$F$11*SIN($A302*ReadMe!$C$14+Drivers!$G$11))*INDEX(TrackData!$G$6:$G$315,MOD(INT(H301),ReadMe!$C$9)+1)*IF(AND($A302&gt;=Drivers!$I$11,$A302&lt;Drivers!$I$11+Drivers!$J$11),Drivers!$K$11,1)*IF(AND($A302&gt;=Drivers!$L$11,$A302&lt;Drivers!$L$11+Drivers!$M$11),Drivers!$N$11,1)))</x:f>
        <x:v>2.384663801477959</x:v>
      </x:c>
      <x:c r="O302" t="n">
        <x:f>MIN(ReadMe!$C$8,MAX(0,INT(C302/ReadMe!$C$9)))</x:f>
        <x:v>2</x:v>
      </x:c>
      <x:c r="P302" t="n">
        <x:f>MIN(ReadMe!$C$8,MAX(0,INT(D302/ReadMe!$C$9)))</x:f>
        <x:v>2</x:v>
      </x:c>
      <x:c r="Q302" t="n">
        <x:f>MIN(ReadMe!$C$8,MAX(0,INT(E302/ReadMe!$C$9)))</x:f>
        <x:v>2</x:v>
      </x:c>
      <x:c r="R302" t="n">
        <x:f>MIN(ReadMe!$C$8,MAX(0,INT(F302/ReadMe!$C$9)))</x:f>
        <x:v>2</x:v>
      </x:c>
      <x:c r="S302" t="n">
        <x:f>MIN(ReadMe!$C$8,MAX(0,INT(G302/ReadMe!$C$9)))</x:f>
        <x:v>1</x:v>
      </x:c>
      <x:c r="T302" t="n">
        <x:f>MIN(ReadMe!$C$8,MAX(0,INT(H302/ReadMe!$C$9)))</x:f>
        <x:v>2</x:v>
      </x:c>
    </x:row>
    <x:row r="303">
      <x:c r="A303" t="n">
        <x:v>297</x:v>
      </x:c>
      <x:c r="B303" s="97" t="n">
        <x:f>A303*ReadMe!$C$12</x:f>
        <x:v>74.25</x:v>
      </x:c>
      <x:c r="C303" s="97" t="n">
        <x:f>MIN(ReadMe!$C$10,C302+I303)</x:f>
        <x:v>665.2381209329584</x:v>
      </x:c>
      <x:c r="D303" s="97" t="n">
        <x:f>MIN(ReadMe!$C$10,D302+J303)</x:f>
        <x:v>652.2875982744333</x:v>
      </x:c>
      <x:c r="E303" s="97" t="n">
        <x:f>MIN(ReadMe!$C$10,E302+K303)</x:f>
        <x:v>644.3163471970586</x:v>
      </x:c>
      <x:c r="F303" s="97" t="n">
        <x:f>MIN(ReadMe!$C$10,F302+L303)</x:f>
        <x:v>655.6669690542556</x:v>
      </x:c>
      <x:c r="G303" s="97" t="n">
        <x:f>MIN(ReadMe!$C$10,G302+M303)</x:f>
        <x:v>617.4372954596466</x:v>
      </x:c>
      <x:c r="H303" s="97" t="n">
        <x:f>MIN(ReadMe!$C$10,H302+N303)</x:f>
        <x:v>641.1060750213244</x:v>
      </x:c>
      <x:c r="I303" s="97" t="n">
        <x:f>IF(OR($A303&lt;=Drivers!$H$6,C302&gt;=ReadMe!$C$10),0,MAX(ReadMe!$C$15,(Drivers!$E$6+Drivers!$F$6*SIN($A303*ReadMe!$C$14+Drivers!$G$6))*INDEX(TrackData!$G$6:$G$315,MOD(INT(C302),ReadMe!$C$9)+1)*IF(AND($A303&gt;=Drivers!$I$6,$A303&lt;Drivers!$I$6+Drivers!$J$6),Drivers!$K$6,1)*IF(AND($A303&gt;=Drivers!$L$6,$A303&lt;Drivers!$L$6+Drivers!$M$6),Drivers!$N$6,1)))</x:f>
        <x:v>1.6852675783508946</x:v>
      </x:c>
      <x:c r="J303" s="97" t="n">
        <x:f>IF(OR($A303&lt;=Drivers!$H$7,D302&gt;=ReadMe!$C$10),0,MAX(ReadMe!$C$15,(Drivers!$E$7+Drivers!$F$7*SIN($A303*ReadMe!$C$14+Drivers!$G$7))*INDEX(TrackData!$G$6:$G$315,MOD(INT(D302),ReadMe!$C$9)+1)*IF(AND($A303&gt;=Drivers!$I$7,$A303&lt;Drivers!$I$7+Drivers!$J$7),Drivers!$K$7,1)*IF(AND($A303&gt;=Drivers!$L$7,$A303&lt;Drivers!$L$7+Drivers!$M$7),Drivers!$N$7,1)))</x:f>
        <x:v>1.859498772249411</x:v>
      </x:c>
      <x:c r="K303" s="97" t="n">
        <x:f>IF(OR($A303&lt;=Drivers!$H$8,E302&gt;=ReadMe!$C$10),0,MAX(ReadMe!$C$15,(Drivers!$E$8+Drivers!$F$8*SIN($A303*ReadMe!$C$14+Drivers!$G$8))*INDEX(TrackData!$G$6:$G$315,MOD(INT(E302),ReadMe!$C$9)+1)*IF(AND($A303&gt;=Drivers!$I$8,$A303&lt;Drivers!$I$8+Drivers!$J$8),Drivers!$K$8,1)*IF(AND($A303&gt;=Drivers!$L$8,$A303&lt;Drivers!$L$8+Drivers!$M$8),Drivers!$N$8,1)))</x:f>
        <x:v>2.8945572624625155</x:v>
      </x:c>
      <x:c r="L303" s="97" t="n">
        <x:f>IF(OR($A303&lt;=Drivers!$H$9,F302&gt;=ReadMe!$C$10),0,MAX(ReadMe!$C$15,(Drivers!$E$9+Drivers!$F$9*SIN($A303*ReadMe!$C$14+Drivers!$G$9))*INDEX(TrackData!$G$6:$G$315,MOD(INT(F302),ReadMe!$C$9)+1)*IF(AND($A303&gt;=Drivers!$I$9,$A303&lt;Drivers!$I$9+Drivers!$J$9),Drivers!$K$9,1)*IF(AND($A303&gt;=Drivers!$L$9,$A303&lt;Drivers!$L$9+Drivers!$M$9),Drivers!$N$9,1)))</x:f>
        <x:v>1.7627624789881293</x:v>
      </x:c>
      <x:c r="M303" s="97" t="n">
        <x:f>IF(OR($A303&lt;=Drivers!$H$10,G302&gt;=ReadMe!$C$10),0,MAX(ReadMe!$C$15,(Drivers!$E$10+Drivers!$F$10*SIN($A303*ReadMe!$C$14+Drivers!$G$10))*INDEX(TrackData!$G$6:$G$315,MOD(INT(G302),ReadMe!$C$9)+1)*IF(AND($A303&gt;=Drivers!$I$10,$A303&lt;Drivers!$I$10+Drivers!$J$10),Drivers!$K$10,1)*IF(AND($A303&gt;=Drivers!$L$10,$A303&lt;Drivers!$L$10+Drivers!$M$10),Drivers!$N$10,1)))</x:f>
        <x:v>2.245300797112641</x:v>
      </x:c>
      <x:c r="N303" s="97" t="n">
        <x:f>IF(OR($A303&lt;=Drivers!$H$11,H302&gt;=ReadMe!$C$10),0,MAX(ReadMe!$C$15,(Drivers!$E$11+Drivers!$F$11*SIN($A303*ReadMe!$C$14+Drivers!$G$11))*INDEX(TrackData!$G$6:$G$315,MOD(INT(H302),ReadMe!$C$9)+1)*IF(AND($A303&gt;=Drivers!$I$11,$A303&lt;Drivers!$I$11+Drivers!$J$11),Drivers!$K$11,1)*IF(AND($A303&gt;=Drivers!$L$11,$A303&lt;Drivers!$L$11+Drivers!$M$11),Drivers!$N$11,1)))</x:f>
        <x:v>2.3950690670060593</x:v>
      </x:c>
      <x:c r="O303" t="n">
        <x:f>MIN(ReadMe!$C$8,MAX(0,INT(C303/ReadMe!$C$9)))</x:f>
        <x:v>2</x:v>
      </x:c>
      <x:c r="P303" t="n">
        <x:f>MIN(ReadMe!$C$8,MAX(0,INT(D303/ReadMe!$C$9)))</x:f>
        <x:v>2</x:v>
      </x:c>
      <x:c r="Q303" t="n">
        <x:f>MIN(ReadMe!$C$8,MAX(0,INT(E303/ReadMe!$C$9)))</x:f>
        <x:v>2</x:v>
      </x:c>
      <x:c r="R303" t="n">
        <x:f>MIN(ReadMe!$C$8,MAX(0,INT(F303/ReadMe!$C$9)))</x:f>
        <x:v>2</x:v>
      </x:c>
      <x:c r="S303" t="n">
        <x:f>MIN(ReadMe!$C$8,MAX(0,INT(G303/ReadMe!$C$9)))</x:f>
        <x:v>1</x:v>
      </x:c>
      <x:c r="T303" t="n">
        <x:f>MIN(ReadMe!$C$8,MAX(0,INT(H303/ReadMe!$C$9)))</x:f>
        <x:v>2</x:v>
      </x:c>
    </x:row>
    <x:row r="304">
      <x:c r="A304" t="n">
        <x:v>298</x:v>
      </x:c>
      <x:c r="B304" s="97" t="n">
        <x:f>A304*ReadMe!$C$12</x:f>
        <x:v>74.5</x:v>
      </x:c>
      <x:c r="C304" s="97" t="n">
        <x:f>MIN(ReadMe!$C$10,C303+I304)</x:f>
        <x:v>666.9347832730808</x:v>
      </x:c>
      <x:c r="D304" s="97" t="n">
        <x:f>MIN(ReadMe!$C$10,D303+J304)</x:f>
        <x:v>654.1590083127475</x:v>
      </x:c>
      <x:c r="E304" s="97" t="n">
        <x:f>MIN(ReadMe!$C$10,E303+K304)</x:f>
        <x:v>646.2174945887035</x:v>
      </x:c>
      <x:c r="F304" s="97" t="n">
        <x:f>MIN(ReadMe!$C$10,F303+L304)</x:f>
        <x:v>658.3172219092515</x:v>
      </x:c>
      <x:c r="G304" s="97" t="n">
        <x:f>MIN(ReadMe!$C$10,G303+M304)</x:f>
        <x:v>619.6731393596959</x:v>
      </x:c>
      <x:c r="H304" s="97" t="n">
        <x:f>MIN(ReadMe!$C$10,H303+N304)</x:f>
        <x:v>643.5132357146108</x:v>
      </x:c>
      <x:c r="I304" s="97" t="n">
        <x:f>IF(OR($A304&lt;=Drivers!$H$6,C303&gt;=ReadMe!$C$10),0,MAX(ReadMe!$C$15,(Drivers!$E$6+Drivers!$F$6*SIN($A304*ReadMe!$C$14+Drivers!$G$6))*INDEX(TrackData!$G$6:$G$315,MOD(INT(C303),ReadMe!$C$9)+1)*IF(AND($A304&gt;=Drivers!$I$6,$A304&lt;Drivers!$I$6+Drivers!$J$6),Drivers!$K$6,1)*IF(AND($A304&gt;=Drivers!$L$6,$A304&lt;Drivers!$L$6+Drivers!$M$6),Drivers!$N$6,1)))</x:f>
        <x:v>1.6966623401224628</x:v>
      </x:c>
      <x:c r="J304" s="97" t="n">
        <x:f>IF(OR($A304&lt;=Drivers!$H$7,D303&gt;=ReadMe!$C$10),0,MAX(ReadMe!$C$15,(Drivers!$E$7+Drivers!$F$7*SIN($A304*ReadMe!$C$14+Drivers!$G$7))*INDEX(TrackData!$G$6:$G$315,MOD(INT(D303),ReadMe!$C$9)+1)*IF(AND($A304&gt;=Drivers!$I$7,$A304&lt;Drivers!$I$7+Drivers!$J$7),Drivers!$K$7,1)*IF(AND($A304&gt;=Drivers!$L$7,$A304&lt;Drivers!$L$7+Drivers!$M$7),Drivers!$N$7,1)))</x:f>
        <x:v>1.8714100383141745</x:v>
      </x:c>
      <x:c r="K304" s="97" t="n">
        <x:f>IF(OR($A304&lt;=Drivers!$H$8,E303&gt;=ReadMe!$C$10),0,MAX(ReadMe!$C$15,(Drivers!$E$8+Drivers!$F$8*SIN($A304*ReadMe!$C$14+Drivers!$G$8))*INDEX(TrackData!$G$6:$G$315,MOD(INT(E303),ReadMe!$C$9)+1)*IF(AND($A304&gt;=Drivers!$I$8,$A304&lt;Drivers!$I$8+Drivers!$J$8),Drivers!$K$8,1)*IF(AND($A304&gt;=Drivers!$L$8,$A304&lt;Drivers!$L$8+Drivers!$M$8),Drivers!$N$8,1)))</x:f>
        <x:v>1.901147391644936</x:v>
      </x:c>
      <x:c r="L304" s="97" t="n">
        <x:f>IF(OR($A304&lt;=Drivers!$H$9,F303&gt;=ReadMe!$C$10),0,MAX(ReadMe!$C$15,(Drivers!$E$9+Drivers!$F$9*SIN($A304*ReadMe!$C$14+Drivers!$G$9))*INDEX(TrackData!$G$6:$G$315,MOD(INT(F303),ReadMe!$C$9)+1)*IF(AND($A304&gt;=Drivers!$I$9,$A304&lt;Drivers!$I$9+Drivers!$J$9),Drivers!$K$9,1)*IF(AND($A304&gt;=Drivers!$L$9,$A304&lt;Drivers!$L$9+Drivers!$M$9),Drivers!$N$9,1)))</x:f>
        <x:v>2.6502528549959625</x:v>
      </x:c>
      <x:c r="M304" s="97" t="n">
        <x:f>IF(OR($A304&lt;=Drivers!$H$10,G303&gt;=ReadMe!$C$10),0,MAX(ReadMe!$C$15,(Drivers!$E$10+Drivers!$F$10*SIN($A304*ReadMe!$C$14+Drivers!$G$10))*INDEX(TrackData!$G$6:$G$315,MOD(INT(G303),ReadMe!$C$9)+1)*IF(AND($A304&gt;=Drivers!$I$10,$A304&lt;Drivers!$I$10+Drivers!$J$10),Drivers!$K$10,1)*IF(AND($A304&gt;=Drivers!$L$10,$A304&lt;Drivers!$L$10+Drivers!$M$10),Drivers!$N$10,1)))</x:f>
        <x:v>2.2358439000492627</x:v>
      </x:c>
      <x:c r="N304" s="97" t="n">
        <x:f>IF(OR($A304&lt;=Drivers!$H$11,H303&gt;=ReadMe!$C$10),0,MAX(ReadMe!$C$15,(Drivers!$E$11+Drivers!$F$11*SIN($A304*ReadMe!$C$14+Drivers!$G$11))*INDEX(TrackData!$G$6:$G$315,MOD(INT(H303),ReadMe!$C$9)+1)*IF(AND($A304&gt;=Drivers!$I$11,$A304&lt;Drivers!$I$11+Drivers!$J$11),Drivers!$K$11,1)*IF(AND($A304&gt;=Drivers!$L$11,$A304&lt;Drivers!$L$11+Drivers!$M$11),Drivers!$N$11,1)))</x:f>
        <x:v>2.407160693286396</x:v>
      </x:c>
      <x:c r="O304" t="n">
        <x:f>MIN(ReadMe!$C$8,MAX(0,INT(C304/ReadMe!$C$9)))</x:f>
        <x:v>2</x:v>
      </x:c>
      <x:c r="P304" t="n">
        <x:f>MIN(ReadMe!$C$8,MAX(0,INT(D304/ReadMe!$C$9)))</x:f>
        <x:v>2</x:v>
      </x:c>
      <x:c r="Q304" t="n">
        <x:f>MIN(ReadMe!$C$8,MAX(0,INT(E304/ReadMe!$C$9)))</x:f>
        <x:v>2</x:v>
      </x:c>
      <x:c r="R304" t="n">
        <x:f>MIN(ReadMe!$C$8,MAX(0,INT(F304/ReadMe!$C$9)))</x:f>
        <x:v>2</x:v>
      </x:c>
      <x:c r="S304" t="n">
        <x:f>MIN(ReadMe!$C$8,MAX(0,INT(G304/ReadMe!$C$9)))</x:f>
        <x:v>1</x:v>
      </x:c>
      <x:c r="T304" t="n">
        <x:f>MIN(ReadMe!$C$8,MAX(0,INT(H304/ReadMe!$C$9)))</x:f>
        <x:v>2</x:v>
      </x:c>
    </x:row>
    <x:row r="305">
      <x:c r="A305" t="n">
        <x:v>299</x:v>
      </x:c>
      <x:c r="B305" s="97" t="n">
        <x:f>A305*ReadMe!$C$12</x:f>
        <x:v>74.75</x:v>
      </x:c>
      <x:c r="C305" s="97" t="n">
        <x:f>MIN(ReadMe!$C$10,C304+I305)</x:f>
        <x:v>668.6432461634771</x:v>
      </x:c>
      <x:c r="D305" s="97" t="n">
        <x:f>MIN(ReadMe!$C$10,D304+J305)</x:f>
        <x:v>656.0413504944642</x:v>
      </x:c>
      <x:c r="E305" s="97" t="n">
        <x:f>MIN(ReadMe!$C$10,E304+K305)</x:f>
        <x:v>648.1079705065392</x:v>
      </x:c>
      <x:c r="F305" s="97" t="n">
        <x:f>MIN(ReadMe!$C$10,F304+L305)</x:f>
        <x:v>660.0529738150677</x:v>
      </x:c>
      <x:c r="G305" s="97" t="n">
        <x:f>MIN(ReadMe!$C$10,G304+M305)</x:f>
        <x:v>621.9016893418963</x:v>
      </x:c>
      <x:c r="H305" s="97" t="n">
        <x:f>MIN(ReadMe!$C$10,H304+N305)</x:f>
        <x:v>645.9340911435261</x:v>
      </x:c>
      <x:c r="I305" s="97" t="n">
        <x:f>IF(OR($A305&lt;=Drivers!$H$6,C304&gt;=ReadMe!$C$10),0,MAX(ReadMe!$C$15,(Drivers!$E$6+Drivers!$F$6*SIN($A305*ReadMe!$C$14+Drivers!$G$6))*INDEX(TrackData!$G$6:$G$315,MOD(INT(C304),ReadMe!$C$9)+1)*IF(AND($A305&gt;=Drivers!$I$6,$A305&lt;Drivers!$I$6+Drivers!$J$6),Drivers!$K$6,1)*IF(AND($A305&gt;=Drivers!$L$6,$A305&lt;Drivers!$L$6+Drivers!$M$6),Drivers!$N$6,1)))</x:f>
        <x:v>1.708462890396247</x:v>
      </x:c>
      <x:c r="J305" s="97" t="n">
        <x:f>IF(OR($A305&lt;=Drivers!$H$7,D304&gt;=ReadMe!$C$10),0,MAX(ReadMe!$C$15,(Drivers!$E$7+Drivers!$F$7*SIN($A305*ReadMe!$C$14+Drivers!$G$7))*INDEX(TrackData!$G$6:$G$315,MOD(INT(D304),ReadMe!$C$9)+1)*IF(AND($A305&gt;=Drivers!$I$7,$A305&lt;Drivers!$I$7+Drivers!$J$7),Drivers!$K$7,1)*IF(AND($A305&gt;=Drivers!$L$7,$A305&lt;Drivers!$L$7+Drivers!$M$7),Drivers!$N$7,1)))</x:f>
        <x:v>1.8823421817166601</x:v>
      </x:c>
      <x:c r="K305" s="97" t="n">
        <x:f>IF(OR($A305&lt;=Drivers!$H$8,E304&gt;=ReadMe!$C$10),0,MAX(ReadMe!$C$15,(Drivers!$E$8+Drivers!$F$8*SIN($A305*ReadMe!$C$14+Drivers!$G$8))*INDEX(TrackData!$G$6:$G$315,MOD(INT(E304),ReadMe!$C$9)+1)*IF(AND($A305&gt;=Drivers!$I$8,$A305&lt;Drivers!$I$8+Drivers!$J$8),Drivers!$K$8,1)*IF(AND($A305&gt;=Drivers!$L$8,$A305&lt;Drivers!$L$8+Drivers!$M$8),Drivers!$N$8,1)))</x:f>
        <x:v>1.8904759178357244</x:v>
      </x:c>
      <x:c r="L305" s="97" t="n">
        <x:f>IF(OR($A305&lt;=Drivers!$H$9,F304&gt;=ReadMe!$C$10),0,MAX(ReadMe!$C$15,(Drivers!$E$9+Drivers!$F$9*SIN($A305*ReadMe!$C$14+Drivers!$G$9))*INDEX(TrackData!$G$6:$G$315,MOD(INT(F304),ReadMe!$C$9)+1)*IF(AND($A305&gt;=Drivers!$I$9,$A305&lt;Drivers!$I$9+Drivers!$J$9),Drivers!$K$9,1)*IF(AND($A305&gt;=Drivers!$L$9,$A305&lt;Drivers!$L$9+Drivers!$M$9),Drivers!$N$9,1)))</x:f>
        <x:v>1.7357519058161364</x:v>
      </x:c>
      <x:c r="M305" s="97" t="n">
        <x:f>IF(OR($A305&lt;=Drivers!$H$10,G304&gt;=ReadMe!$C$10),0,MAX(ReadMe!$C$15,(Drivers!$E$10+Drivers!$F$10*SIN($A305*ReadMe!$C$14+Drivers!$G$10))*INDEX(TrackData!$G$6:$G$315,MOD(INT(G304),ReadMe!$C$9)+1)*IF(AND($A305&gt;=Drivers!$I$10,$A305&lt;Drivers!$I$10+Drivers!$J$10),Drivers!$K$10,1)*IF(AND($A305&gt;=Drivers!$L$10,$A305&lt;Drivers!$L$10+Drivers!$M$10),Drivers!$N$10,1)))</x:f>
        <x:v>2.2285499822002968</x:v>
      </x:c>
      <x:c r="N305" s="97" t="n">
        <x:f>IF(OR($A305&lt;=Drivers!$H$11,H304&gt;=ReadMe!$C$10),0,MAX(ReadMe!$C$15,(Drivers!$E$11+Drivers!$F$11*SIN($A305*ReadMe!$C$14+Drivers!$G$11))*INDEX(TrackData!$G$6:$G$315,MOD(INT(H304),ReadMe!$C$9)+1)*IF(AND($A305&gt;=Drivers!$I$11,$A305&lt;Drivers!$I$11+Drivers!$J$11),Drivers!$K$11,1)*IF(AND($A305&gt;=Drivers!$L$11,$A305&lt;Drivers!$L$11+Drivers!$M$11),Drivers!$N$11,1)))</x:f>
        <x:v>2.420855428915234</x:v>
      </x:c>
      <x:c r="O305" t="n">
        <x:f>MIN(ReadMe!$C$8,MAX(0,INT(C305/ReadMe!$C$9)))</x:f>
        <x:v>2</x:v>
      </x:c>
      <x:c r="P305" t="n">
        <x:f>MIN(ReadMe!$C$8,MAX(0,INT(D305/ReadMe!$C$9)))</x:f>
        <x:v>2</x:v>
      </x:c>
      <x:c r="Q305" t="n">
        <x:f>MIN(ReadMe!$C$8,MAX(0,INT(E305/ReadMe!$C$9)))</x:f>
        <x:v>2</x:v>
      </x:c>
      <x:c r="R305" t="n">
        <x:f>MIN(ReadMe!$C$8,MAX(0,INT(F305/ReadMe!$C$9)))</x:f>
        <x:v>2</x:v>
      </x:c>
      <x:c r="S305" t="n">
        <x:f>MIN(ReadMe!$C$8,MAX(0,INT(G305/ReadMe!$C$9)))</x:f>
        <x:v>2</x:v>
      </x:c>
      <x:c r="T305" t="n">
        <x:f>MIN(ReadMe!$C$8,MAX(0,INT(H305/ReadMe!$C$9)))</x:f>
        <x:v>2</x:v>
      </x:c>
    </x:row>
    <x:row r="306">
      <x:c r="A306" t="n">
        <x:v>300</x:v>
      </x:c>
      <x:c r="B306" s="97" t="n">
        <x:f>A306*ReadMe!$C$12</x:f>
        <x:v>75</x:v>
      </x:c>
      <x:c r="C306" s="97" t="n">
        <x:f>MIN(ReadMe!$C$10,C305+I306)</x:f>
        <x:v>670.3638341453174</x:v>
      </x:c>
      <x:c r="D306" s="97" t="n">
        <x:f>MIN(ReadMe!$C$10,D305+J306)</x:f>
        <x:v>658.9083503946856</x:v>
      </x:c>
      <x:c r="E306" s="97" t="n">
        <x:f>MIN(ReadMe!$C$10,E305+K306)</x:f>
        <x:v>649.9864373519255</x:v>
      </x:c>
      <x:c r="F306" s="97" t="n">
        <x:f>MIN(ReadMe!$C$10,F305+L306)</x:f>
        <x:v>661.7755837213568</x:v>
      </x:c>
      <x:c r="G306" s="97" t="n">
        <x:f>MIN(ReadMe!$C$10,G305+M306)</x:f>
        <x:v>624.1251586044223</x:v>
      </x:c>
      <x:c r="H306" s="97" t="n">
        <x:f>MIN(ReadMe!$C$10,H305+N306)</x:f>
        <x:v>647.5418900736308</x:v>
      </x:c>
      <x:c r="I306" s="97" t="n">
        <x:f>IF(OR($A306&lt;=Drivers!$H$6,C305&gt;=ReadMe!$C$10),0,MAX(ReadMe!$C$15,(Drivers!$E$6+Drivers!$F$6*SIN($A306*ReadMe!$C$14+Drivers!$G$6))*INDEX(TrackData!$G$6:$G$315,MOD(INT(C305),ReadMe!$C$9)+1)*IF(AND($A306&gt;=Drivers!$I$6,$A306&lt;Drivers!$I$6+Drivers!$J$6),Drivers!$K$6,1)*IF(AND($A306&gt;=Drivers!$L$6,$A306&lt;Drivers!$L$6+Drivers!$M$6),Drivers!$N$6,1)))</x:f>
        <x:v>1.720587981840222</x:v>
      </x:c>
      <x:c r="J306" s="97" t="n">
        <x:f>IF(OR($A306&lt;=Drivers!$H$7,D305&gt;=ReadMe!$C$10),0,MAX(ReadMe!$C$15,(Drivers!$E$7+Drivers!$F$7*SIN($A306*ReadMe!$C$14+Drivers!$G$7))*INDEX(TrackData!$G$6:$G$315,MOD(INT(D305),ReadMe!$C$9)+1)*IF(AND($A306&gt;=Drivers!$I$7,$A306&lt;Drivers!$I$7+Drivers!$J$7),Drivers!$K$7,1)*IF(AND($A306&gt;=Drivers!$L$7,$A306&lt;Drivers!$L$7+Drivers!$M$7),Drivers!$N$7,1)))</x:f>
        <x:v>2.8669999002214244</x:v>
      </x:c>
      <x:c r="K306" s="97" t="n">
        <x:f>IF(OR($A306&lt;=Drivers!$H$8,E305&gt;=ReadMe!$C$10),0,MAX(ReadMe!$C$15,(Drivers!$E$8+Drivers!$F$8*SIN($A306*ReadMe!$C$14+Drivers!$G$8))*INDEX(TrackData!$G$6:$G$315,MOD(INT(E305),ReadMe!$C$9)+1)*IF(AND($A306&gt;=Drivers!$I$8,$A306&lt;Drivers!$I$8+Drivers!$J$8),Drivers!$K$8,1)*IF(AND($A306&gt;=Drivers!$L$8,$A306&lt;Drivers!$L$8+Drivers!$M$8),Drivers!$N$8,1)))</x:f>
        <x:v>1.8784668453862015</x:v>
      </x:c>
      <x:c r="L306" s="97" t="n">
        <x:f>IF(OR($A306&lt;=Drivers!$H$9,F305&gt;=ReadMe!$C$10),0,MAX(ReadMe!$C$15,(Drivers!$E$9+Drivers!$F$9*SIN($A306*ReadMe!$C$14+Drivers!$G$9))*INDEX(TrackData!$G$6:$G$315,MOD(INT(F305),ReadMe!$C$9)+1)*IF(AND($A306&gt;=Drivers!$I$9,$A306&lt;Drivers!$I$9+Drivers!$J$9),Drivers!$K$9,1)*IF(AND($A306&gt;=Drivers!$L$9,$A306&lt;Drivers!$L$9+Drivers!$M$9),Drivers!$N$9,1)))</x:f>
        <x:v>1.7226099062891072</x:v>
      </x:c>
      <x:c r="M306" s="97" t="n">
        <x:f>IF(OR($A306&lt;=Drivers!$H$10,G305&gt;=ReadMe!$C$10),0,MAX(ReadMe!$C$15,(Drivers!$E$10+Drivers!$F$10*SIN($A306*ReadMe!$C$14+Drivers!$G$10))*INDEX(TrackData!$G$6:$G$315,MOD(INT(G305),ReadMe!$C$9)+1)*IF(AND($A306&gt;=Drivers!$I$10,$A306&lt;Drivers!$I$10+Drivers!$J$10),Drivers!$K$10,1)*IF(AND($A306&gt;=Drivers!$L$10,$A306&lt;Drivers!$L$10+Drivers!$M$10),Drivers!$N$10,1)))</x:f>
        <x:v>2.2234692625260033</x:v>
      </x:c>
      <x:c r="N306" s="97" t="n">
        <x:f>IF(OR($A306&lt;=Drivers!$H$11,H305&gt;=ReadMe!$C$10),0,MAX(ReadMe!$C$15,(Drivers!$E$11+Drivers!$F$11*SIN($A306*ReadMe!$C$14+Drivers!$G$11))*INDEX(TrackData!$G$6:$G$315,MOD(INT(H305),ReadMe!$C$9)+1)*IF(AND($A306&gt;=Drivers!$I$11,$A306&lt;Drivers!$I$11+Drivers!$J$11),Drivers!$K$11,1)*IF(AND($A306&gt;=Drivers!$L$11,$A306&lt;Drivers!$L$11+Drivers!$M$11),Drivers!$N$11,1)))</x:f>
        <x:v>1.6077989301047217</x:v>
      </x:c>
      <x:c r="O306" t="n">
        <x:f>MIN(ReadMe!$C$8,MAX(0,INT(C306/ReadMe!$C$9)))</x:f>
        <x:v>2</x:v>
      </x:c>
      <x:c r="P306" t="n">
        <x:f>MIN(ReadMe!$C$8,MAX(0,INT(D306/ReadMe!$C$9)))</x:f>
        <x:v>2</x:v>
      </x:c>
      <x:c r="Q306" t="n">
        <x:f>MIN(ReadMe!$C$8,MAX(0,INT(E306/ReadMe!$C$9)))</x:f>
        <x:v>2</x:v>
      </x:c>
      <x:c r="R306" t="n">
        <x:f>MIN(ReadMe!$C$8,MAX(0,INT(F306/ReadMe!$C$9)))</x:f>
        <x:v>2</x:v>
      </x:c>
      <x:c r="S306" t="n">
        <x:f>MIN(ReadMe!$C$8,MAX(0,INT(G306/ReadMe!$C$9)))</x:f>
        <x:v>2</x:v>
      </x:c>
      <x:c r="T306" t="n">
        <x:f>MIN(ReadMe!$C$8,MAX(0,INT(H306/ReadMe!$C$9)))</x:f>
        <x:v>2</x:v>
      </x:c>
    </x:row>
    <x:row r="307">
      <x:c r="A307" t="n">
        <x:v>301</x:v>
      </x:c>
      <x:c r="B307" s="97" t="n">
        <x:f>A307*ReadMe!$C$12</x:f>
        <x:v>75.25</x:v>
      </x:c>
      <x:c r="C307" s="97" t="n">
        <x:f>MIN(ReadMe!$C$10,C306+I307)</x:f>
        <x:v>672.9895222250772</x:v>
      </x:c>
      <x:c r="D307" s="97" t="n">
        <x:f>MIN(ReadMe!$C$10,D306+J307)</x:f>
        <x:v>660.8093256815079</x:v>
      </x:c>
      <x:c r="E307" s="97" t="n">
        <x:f>MIN(ReadMe!$C$10,E306+K307)</x:f>
        <x:v>651.8516402092387</x:v>
      </x:c>
      <x:c r="F307" s="97" t="n">
        <x:f>MIN(ReadMe!$C$10,F306+L307)</x:f>
        <x:v>663.485415090345</x:v>
      </x:c>
      <x:c r="G307" s="97" t="n">
        <x:f>MIN(ReadMe!$C$10,G306+M307)</x:f>
        <x:v>626.3457953264376</x:v>
      </x:c>
      <x:c r="H307" s="97" t="n">
        <x:f>MIN(ReadMe!$C$10,H306+N307)</x:f>
        <x:v>649.1606500853205</x:v>
      </x:c>
      <x:c r="I307" s="97" t="n">
        <x:f>IF(OR($A307&lt;=Drivers!$H$6,C306&gt;=ReadMe!$C$10),0,MAX(ReadMe!$C$15,(Drivers!$E$6+Drivers!$F$6*SIN($A307*ReadMe!$C$14+Drivers!$G$6))*INDEX(TrackData!$G$6:$G$315,MOD(INT(C306),ReadMe!$C$9)+1)*IF(AND($A307&gt;=Drivers!$I$6,$A307&lt;Drivers!$I$6+Drivers!$J$6),Drivers!$K$6,1)*IF(AND($A307&gt;=Drivers!$L$6,$A307&lt;Drivers!$L$6+Drivers!$M$6),Drivers!$N$6,1)))</x:f>
        <x:v>2.625688079759786</x:v>
      </x:c>
      <x:c r="J307" s="97" t="n">
        <x:f>IF(OR($A307&lt;=Drivers!$H$7,D306&gt;=ReadMe!$C$10),0,MAX(ReadMe!$C$15,(Drivers!$E$7+Drivers!$F$7*SIN($A307*ReadMe!$C$14+Drivers!$G$7))*INDEX(TrackData!$G$6:$G$315,MOD(INT(D306),ReadMe!$C$9)+1)*IF(AND($A307&gt;=Drivers!$I$7,$A307&lt;Drivers!$I$7+Drivers!$J$7),Drivers!$K$7,1)*IF(AND($A307&gt;=Drivers!$L$7,$A307&lt;Drivers!$L$7+Drivers!$M$7),Drivers!$N$7,1)))</x:f>
        <x:v>1.9009752868222864</x:v>
      </x:c>
      <x:c r="K307" s="97" t="n">
        <x:f>IF(OR($A307&lt;=Drivers!$H$8,E306&gt;=ReadMe!$C$10),0,MAX(ReadMe!$C$15,(Drivers!$E$8+Drivers!$F$8*SIN($A307*ReadMe!$C$14+Drivers!$G$8))*INDEX(TrackData!$G$6:$G$315,MOD(INT(E306),ReadMe!$C$9)+1)*IF(AND($A307&gt;=Drivers!$I$8,$A307&lt;Drivers!$I$8+Drivers!$J$8),Drivers!$K$8,1)*IF(AND($A307&gt;=Drivers!$L$8,$A307&lt;Drivers!$L$8+Drivers!$M$8),Drivers!$N$8,1)))</x:f>
        <x:v>1.8652028573131763</x:v>
      </x:c>
      <x:c r="L307" s="97" t="n">
        <x:f>IF(OR($A307&lt;=Drivers!$H$9,F306&gt;=ReadMe!$C$10),0,MAX(ReadMe!$C$15,(Drivers!$E$9+Drivers!$F$9*SIN($A307*ReadMe!$C$14+Drivers!$G$9))*INDEX(TrackData!$G$6:$G$315,MOD(INT(F306),ReadMe!$C$9)+1)*IF(AND($A307&gt;=Drivers!$I$9,$A307&lt;Drivers!$I$9+Drivers!$J$9),Drivers!$K$9,1)*IF(AND($A307&gt;=Drivers!$L$9,$A307&lt;Drivers!$L$9+Drivers!$M$9),Drivers!$N$9,1)))</x:f>
        <x:v>1.7098313689881552</x:v>
      </x:c>
      <x:c r="M307" s="97" t="n">
        <x:f>IF(OR($A307&lt;=Drivers!$H$10,G306&gt;=ReadMe!$C$10),0,MAX(ReadMe!$C$15,(Drivers!$E$10+Drivers!$F$10*SIN($A307*ReadMe!$C$14+Drivers!$G$10))*INDEX(TrackData!$G$6:$G$315,MOD(INT(G306),ReadMe!$C$9)+1)*IF(AND($A307&gt;=Drivers!$I$10,$A307&lt;Drivers!$I$10+Drivers!$J$10),Drivers!$K$10,1)*IF(AND($A307&gt;=Drivers!$L$10,$A307&lt;Drivers!$L$10+Drivers!$M$10),Drivers!$N$10,1)))</x:f>
        <x:v>2.2206367220152967</x:v>
      </x:c>
      <x:c r="N307" s="97" t="n">
        <x:f>IF(OR($A307&lt;=Drivers!$H$11,H306&gt;=ReadMe!$C$10),0,MAX(ReadMe!$C$15,(Drivers!$E$11+Drivers!$F$11*SIN($A307*ReadMe!$C$14+Drivers!$G$11))*INDEX(TrackData!$G$6:$G$315,MOD(INT(H306),ReadMe!$C$9)+1)*IF(AND($A307&gt;=Drivers!$I$11,$A307&lt;Drivers!$I$11+Drivers!$J$11),Drivers!$K$11,1)*IF(AND($A307&gt;=Drivers!$L$11,$A307&lt;Drivers!$L$11+Drivers!$M$11),Drivers!$N$11,1)))</x:f>
        <x:v>1.6187600116897238</x:v>
      </x:c>
      <x:c r="O307" t="n">
        <x:f>MIN(ReadMe!$C$8,MAX(0,INT(C307/ReadMe!$C$9)))</x:f>
        <x:v>2</x:v>
      </x:c>
      <x:c r="P307" t="n">
        <x:f>MIN(ReadMe!$C$8,MAX(0,INT(D307/ReadMe!$C$9)))</x:f>
        <x:v>2</x:v>
      </x:c>
      <x:c r="Q307" t="n">
        <x:f>MIN(ReadMe!$C$8,MAX(0,INT(E307/ReadMe!$C$9)))</x:f>
        <x:v>2</x:v>
      </x:c>
      <x:c r="R307" t="n">
        <x:f>MIN(ReadMe!$C$8,MAX(0,INT(F307/ReadMe!$C$9)))</x:f>
        <x:v>2</x:v>
      </x:c>
      <x:c r="S307" t="n">
        <x:f>MIN(ReadMe!$C$8,MAX(0,INT(G307/ReadMe!$C$9)))</x:f>
        <x:v>2</x:v>
      </x:c>
      <x:c r="T307" t="n">
        <x:f>MIN(ReadMe!$C$8,MAX(0,INT(H307/ReadMe!$C$9)))</x:f>
        <x:v>2</x:v>
      </x:c>
    </x:row>
    <x:row r="308">
      <x:c r="A308" t="n">
        <x:v>302</x:v>
      </x:c>
      <x:c r="B308" s="97" t="n">
        <x:f>A308*ReadMe!$C$12</x:f>
        <x:v>75.5</x:v>
      </x:c>
      <x:c r="C308" s="97" t="n">
        <x:f>MIN(ReadMe!$C$10,C307+I308)</x:f>
        <x:v>674.7349984263594</x:v>
      </x:c>
      <x:c r="D308" s="97" t="n">
        <x:f>MIN(ReadMe!$C$10,D307+J308)</x:f>
        <x:v>662.7178736402466</x:v>
      </x:c>
      <x:c r="E308" s="97" t="n">
        <x:f>MIN(ReadMe!$C$10,E307+K308)</x:f>
        <x:v>653.7024154860239</x:v>
      </x:c>
      <x:c r="F308" s="97" t="n">
        <x:f>MIN(ReadMe!$C$10,F307+L308)</x:f>
        <x:v>665.182919365076</x:v>
      </x:c>
      <x:c r="G308" s="97" t="n">
        <x:f>MIN(ReadMe!$C$10,G307+M308)</x:f>
        <x:v>628.5658671892776</x:v>
      </x:c>
      <x:c r="H308" s="97" t="n">
        <x:f>MIN(ReadMe!$C$10,H307+N308)</x:f>
        <x:v>650.7912224456081</x:v>
      </x:c>
      <x:c r="I308" s="97" t="n">
        <x:f>IF(OR($A308&lt;=Drivers!$H$6,C307&gt;=ReadMe!$C$10),0,MAX(ReadMe!$C$15,(Drivers!$E$6+Drivers!$F$6*SIN($A308*ReadMe!$C$14+Drivers!$G$6))*INDEX(TrackData!$G$6:$G$315,MOD(INT(C307),ReadMe!$C$9)+1)*IF(AND($A308&gt;=Drivers!$I$6,$A308&lt;Drivers!$I$6+Drivers!$J$6),Drivers!$K$6,1)*IF(AND($A308&gt;=Drivers!$L$6,$A308&lt;Drivers!$L$6+Drivers!$M$6),Drivers!$N$6,1)))</x:f>
        <x:v>1.7454762012822564</x:v>
      </x:c>
      <x:c r="J308" s="97" t="n">
        <x:f>IF(OR($A308&lt;=Drivers!$H$7,D307&gt;=ReadMe!$C$10),0,MAX(ReadMe!$C$15,(Drivers!$E$7+Drivers!$F$7*SIN($A308*ReadMe!$C$14+Drivers!$G$7))*INDEX(TrackData!$G$6:$G$315,MOD(INT(D307),ReadMe!$C$9)+1)*IF(AND($A308&gt;=Drivers!$I$7,$A308&lt;Drivers!$I$7+Drivers!$J$7),Drivers!$K$7,1)*IF(AND($A308&gt;=Drivers!$L$7,$A308&lt;Drivers!$L$7+Drivers!$M$7),Drivers!$N$7,1)))</x:f>
        <x:v>1.9085479587387575</x:v>
      </x:c>
      <x:c r="K308" s="97" t="n">
        <x:f>IF(OR($A308&lt;=Drivers!$H$8,E307&gt;=ReadMe!$C$10),0,MAX(ReadMe!$C$15,(Drivers!$E$8+Drivers!$F$8*SIN($A308*ReadMe!$C$14+Drivers!$G$8))*INDEX(TrackData!$G$6:$G$315,MOD(INT(E307),ReadMe!$C$9)+1)*IF(AND($A308&gt;=Drivers!$I$8,$A308&lt;Drivers!$I$8+Drivers!$J$8),Drivers!$K$8,1)*IF(AND($A308&gt;=Drivers!$L$8,$A308&lt;Drivers!$L$8+Drivers!$M$8),Drivers!$N$8,1)))</x:f>
        <x:v>1.8507752767853103</x:v>
      </x:c>
      <x:c r="L308" s="97" t="n">
        <x:f>IF(OR($A308&lt;=Drivers!$H$9,F307&gt;=ReadMe!$C$10),0,MAX(ReadMe!$C$15,(Drivers!$E$9+Drivers!$F$9*SIN($A308*ReadMe!$C$14+Drivers!$G$9))*INDEX(TrackData!$G$6:$G$315,MOD(INT(F307),ReadMe!$C$9)+1)*IF(AND($A308&gt;=Drivers!$I$9,$A308&lt;Drivers!$I$9+Drivers!$J$9),Drivers!$K$9,1)*IF(AND($A308&gt;=Drivers!$L$9,$A308&lt;Drivers!$L$9+Drivers!$M$9),Drivers!$N$9,1)))</x:f>
        <x:v>1.6975042747310216</x:v>
      </x:c>
      <x:c r="M308" s="97" t="n">
        <x:f>IF(OR($A308&lt;=Drivers!$H$10,G307&gt;=ReadMe!$C$10),0,MAX(ReadMe!$C$15,(Drivers!$E$10+Drivers!$F$10*SIN($A308*ReadMe!$C$14+Drivers!$G$10))*INDEX(TrackData!$G$6:$G$315,MOD(INT(G307),ReadMe!$C$9)+1)*IF(AND($A308&gt;=Drivers!$I$10,$A308&lt;Drivers!$I$10+Drivers!$J$10),Drivers!$K$10,1)*IF(AND($A308&gt;=Drivers!$L$10,$A308&lt;Drivers!$L$10+Drivers!$M$10),Drivers!$N$10,1)))</x:f>
        <x:v>2.220071862840026</x:v>
      </x:c>
      <x:c r="N308" s="97" t="n">
        <x:f>IF(OR($A308&lt;=Drivers!$H$11,H307&gt;=ReadMe!$C$10),0,MAX(ReadMe!$C$15,(Drivers!$E$11+Drivers!$F$11*SIN($A308*ReadMe!$C$14+Drivers!$G$11))*INDEX(TrackData!$G$6:$G$315,MOD(INT(H307),ReadMe!$C$9)+1)*IF(AND($A308&gt;=Drivers!$I$11,$A308&lt;Drivers!$I$11+Drivers!$J$11),Drivers!$K$11,1)*IF(AND($A308&gt;=Drivers!$L$11,$A308&lt;Drivers!$L$11+Drivers!$M$11),Drivers!$N$11,1)))</x:f>
        <x:v>1.6305723602876137</x:v>
      </x:c>
      <x:c r="O308" t="n">
        <x:f>MIN(ReadMe!$C$8,MAX(0,INT(C308/ReadMe!$C$9)))</x:f>
        <x:v>2</x:v>
      </x:c>
      <x:c r="P308" t="n">
        <x:f>MIN(ReadMe!$C$8,MAX(0,INT(D308/ReadMe!$C$9)))</x:f>
        <x:v>2</x:v>
      </x:c>
      <x:c r="Q308" t="n">
        <x:f>MIN(ReadMe!$C$8,MAX(0,INT(E308/ReadMe!$C$9)))</x:f>
        <x:v>2</x:v>
      </x:c>
      <x:c r="R308" t="n">
        <x:f>MIN(ReadMe!$C$8,MAX(0,INT(F308/ReadMe!$C$9)))</x:f>
        <x:v>2</x:v>
      </x:c>
      <x:c r="S308" t="n">
        <x:f>MIN(ReadMe!$C$8,MAX(0,INT(G308/ReadMe!$C$9)))</x:f>
        <x:v>2</x:v>
      </x:c>
      <x:c r="T308" t="n">
        <x:f>MIN(ReadMe!$C$8,MAX(0,INT(H308/ReadMe!$C$9)))</x:f>
        <x:v>2</x:v>
      </x:c>
    </x:row>
    <x:row r="309">
      <x:c r="A309" t="n">
        <x:v>303</x:v>
      </x:c>
      <x:c r="B309" s="97" t="n">
        <x:f>A309*ReadMe!$C$12</x:f>
        <x:v>75.75</x:v>
      </x:c>
      <x:c r="C309" s="97" t="n">
        <x:f>MIN(ReadMe!$C$10,C308+I309)</x:f>
        <x:v>676.4930663991029</x:v>
      </x:c>
      <x:c r="D309" s="97" t="n">
        <x:f>MIN(ReadMe!$C$10,D308+J309)</x:f>
        <x:v>664.6327594519473</x:v>
      </x:c>
      <x:c r="E309" s="97" t="n">
        <x:f>MIN(ReadMe!$C$10,E308+K309)</x:f>
        <x:v>655.5376989243829</x:v>
      </x:c>
      <x:c r="F309" s="97" t="n">
        <x:f>MIN(ReadMe!$C$10,F308+L309)</x:f>
        <x:v>666.8686328612054</x:v>
      </x:c>
      <x:c r="G309" s="97" t="n">
        <x:f>MIN(ReadMe!$C$10,G308+M309)</x:f>
        <x:v>630.7876457633593</x:v>
      </x:c>
      <x:c r="H309" s="97" t="n">
        <x:f>MIN(ReadMe!$C$10,H308+N309)</x:f>
        <x:v>652.4343770929424</x:v>
      </x:c>
      <x:c r="I309" s="97" t="n">
        <x:f>IF(OR($A309&lt;=Drivers!$H$6,C308&gt;=ReadMe!$C$10),0,MAX(ReadMe!$C$15,(Drivers!$E$6+Drivers!$F$6*SIN($A309*ReadMe!$C$14+Drivers!$G$6))*INDEX(TrackData!$G$6:$G$315,MOD(INT(C308),ReadMe!$C$9)+1)*IF(AND($A309&gt;=Drivers!$I$6,$A309&lt;Drivers!$I$6+Drivers!$J$6),Drivers!$K$6,1)*IF(AND($A309&gt;=Drivers!$L$6,$A309&lt;Drivers!$L$6+Drivers!$M$6),Drivers!$N$6,1)))</x:f>
        <x:v>1.7580679727434054</x:v>
      </x:c>
      <x:c r="J309" s="97" t="n">
        <x:f>IF(OR($A309&lt;=Drivers!$H$7,D308&gt;=ReadMe!$C$10),0,MAX(ReadMe!$C$15,(Drivers!$E$7+Drivers!$F$7*SIN($A309*ReadMe!$C$14+Drivers!$G$7))*INDEX(TrackData!$G$6:$G$315,MOD(INT(D308),ReadMe!$C$9)+1)*IF(AND($A309&gt;=Drivers!$I$7,$A309&lt;Drivers!$I$7+Drivers!$J$7),Drivers!$K$7,1)*IF(AND($A309&gt;=Drivers!$L$7,$A309&lt;Drivers!$L$7+Drivers!$M$7),Drivers!$N$7,1)))</x:f>
        <x:v>1.9148858117007024</x:v>
      </x:c>
      <x:c r="K309" s="97" t="n">
        <x:f>IF(OR($A309&lt;=Drivers!$H$8,E308&gt;=ReadMe!$C$10),0,MAX(ReadMe!$C$15,(Drivers!$E$8+Drivers!$F$8*SIN($A309*ReadMe!$C$14+Drivers!$G$8))*INDEX(TrackData!$G$6:$G$315,MOD(INT(E308),ReadMe!$C$9)+1)*IF(AND($A309&gt;=Drivers!$I$8,$A309&lt;Drivers!$I$8+Drivers!$J$8),Drivers!$K$8,1)*IF(AND($A309&gt;=Drivers!$L$8,$A309&lt;Drivers!$L$8+Drivers!$M$8),Drivers!$N$8,1)))</x:f>
        <x:v>1.8352834383588998</x:v>
      </x:c>
      <x:c r="L309" s="97" t="n">
        <x:f>IF(OR($A309&lt;=Drivers!$H$9,F308&gt;=ReadMe!$C$10),0,MAX(ReadMe!$C$15,(Drivers!$E$9+Drivers!$F$9*SIN($A309*ReadMe!$C$14+Drivers!$G$9))*INDEX(TrackData!$G$6:$G$315,MOD(INT(F308),ReadMe!$C$9)+1)*IF(AND($A309&gt;=Drivers!$I$9,$A309&lt;Drivers!$I$9+Drivers!$J$9),Drivers!$K$9,1)*IF(AND($A309&gt;=Drivers!$L$9,$A309&lt;Drivers!$L$9+Drivers!$M$9),Drivers!$N$9,1)))</x:f>
        <x:v>1.6857134961293054</x:v>
      </x:c>
      <x:c r="M309" s="97" t="n">
        <x:f>IF(OR($A309&lt;=Drivers!$H$10,G308&gt;=ReadMe!$C$10),0,MAX(ReadMe!$C$15,(Drivers!$E$10+Drivers!$F$10*SIN($A309*ReadMe!$C$14+Drivers!$G$10))*INDEX(TrackData!$G$6:$G$315,MOD(INT(G308),ReadMe!$C$9)+1)*IF(AND($A309&gt;=Drivers!$I$10,$A309&lt;Drivers!$I$10+Drivers!$J$10),Drivers!$K$10,1)*IF(AND($A309&gt;=Drivers!$L$10,$A309&lt;Drivers!$L$10+Drivers!$M$10),Drivers!$N$10,1)))</x:f>
        <x:v>2.2217785740816236</x:v>
      </x:c>
      <x:c r="N309" s="97" t="n">
        <x:f>IF(OR($A309&lt;=Drivers!$H$11,H308&gt;=ReadMe!$C$10),0,MAX(ReadMe!$C$15,(Drivers!$E$11+Drivers!$F$11*SIN($A309*ReadMe!$C$14+Drivers!$G$11))*INDEX(TrackData!$G$6:$G$315,MOD(INT(H308),ReadMe!$C$9)+1)*IF(AND($A309&gt;=Drivers!$I$11,$A309&lt;Drivers!$I$11+Drivers!$J$11),Drivers!$K$11,1)*IF(AND($A309&gt;=Drivers!$L$11,$A309&lt;Drivers!$L$11+Drivers!$M$11),Drivers!$N$11,1)))</x:f>
        <x:v>1.6431546473343588</x:v>
      </x:c>
      <x:c r="O309" t="n">
        <x:f>MIN(ReadMe!$C$8,MAX(0,INT(C309/ReadMe!$C$9)))</x:f>
        <x:v>2</x:v>
      </x:c>
      <x:c r="P309" t="n">
        <x:f>MIN(ReadMe!$C$8,MAX(0,INT(D309/ReadMe!$C$9)))</x:f>
        <x:v>2</x:v>
      </x:c>
      <x:c r="Q309" t="n">
        <x:f>MIN(ReadMe!$C$8,MAX(0,INT(E309/ReadMe!$C$9)))</x:f>
        <x:v>2</x:v>
      </x:c>
      <x:c r="R309" t="n">
        <x:f>MIN(ReadMe!$C$8,MAX(0,INT(F309/ReadMe!$C$9)))</x:f>
        <x:v>2</x:v>
      </x:c>
      <x:c r="S309" t="n">
        <x:f>MIN(ReadMe!$C$8,MAX(0,INT(G309/ReadMe!$C$9)))</x:f>
        <x:v>2</x:v>
      </x:c>
      <x:c r="T309" t="n">
        <x:f>MIN(ReadMe!$C$8,MAX(0,INT(H309/ReadMe!$C$9)))</x:f>
        <x:v>2</x:v>
      </x:c>
    </x:row>
    <x:row r="310">
      <x:c r="A310" t="n">
        <x:v>304</x:v>
      </x:c>
      <x:c r="B310" s="97" t="n">
        <x:f>A310*ReadMe!$C$12</x:f>
        <x:v>76</x:v>
      </x:c>
      <x:c r="C310" s="97" t="n">
        <x:f>MIN(ReadMe!$C$10,C309+I310)</x:f>
        <x:v>678.2637091512014</x:v>
      </x:c>
      <x:c r="D310" s="97" t="n">
        <x:f>MIN(ReadMe!$C$10,D309+J310)</x:f>
        <x:v>666.5527046612459</x:v>
      </x:c>
      <x:c r="E310" s="97" t="n">
        <x:f>MIN(ReadMe!$C$10,E309+K310)</x:f>
        <x:v>658.2935080214357</x:v>
      </x:c>
      <x:c r="F310" s="97" t="n">
        <x:f>MIN(ReadMe!$C$10,F309+L310)</x:f>
        <x:v>668.5431730744419</x:v>
      </x:c>
      <x:c r="G310" s="97" t="n">
        <x:f>MIN(ReadMe!$C$10,G309+M310)</x:f>
        <x:v>633.0133908683139</x:v>
      </x:c>
      <x:c r="H310" s="97" t="n">
        <x:f>MIN(ReadMe!$C$10,H309+N310)</x:f>
        <x:v>654.0907973361467</x:v>
      </x:c>
      <x:c r="I310" s="97" t="n">
        <x:f>IF(OR($A310&lt;=Drivers!$H$6,C309&gt;=ReadMe!$C$10),0,MAX(ReadMe!$C$15,(Drivers!$E$6+Drivers!$F$6*SIN($A310*ReadMe!$C$14+Drivers!$G$6))*INDEX(TrackData!$G$6:$G$315,MOD(INT(C309),ReadMe!$C$9)+1)*IF(AND($A310&gt;=Drivers!$I$6,$A310&lt;Drivers!$I$6+Drivers!$J$6),Drivers!$K$6,1)*IF(AND($A310&gt;=Drivers!$L$6,$A310&lt;Drivers!$L$6+Drivers!$M$6),Drivers!$N$6,1)))</x:f>
        <x:v>1.7706427520985715</x:v>
      </x:c>
      <x:c r="J310" s="97" t="n">
        <x:f>IF(OR($A310&lt;=Drivers!$H$7,D309&gt;=ReadMe!$C$10),0,MAX(ReadMe!$C$15,(Drivers!$E$7+Drivers!$F$7*SIN($A310*ReadMe!$C$14+Drivers!$G$7))*INDEX(TrackData!$G$6:$G$315,MOD(INT(D309),ReadMe!$C$9)+1)*IF(AND($A310&gt;=Drivers!$I$7,$A310&lt;Drivers!$I$7+Drivers!$J$7),Drivers!$K$7,1)*IF(AND($A310&gt;=Drivers!$L$7,$A310&lt;Drivers!$L$7+Drivers!$M$7),Drivers!$N$7,1)))</x:f>
        <x:v>1.9199452092986327</x:v>
      </x:c>
      <x:c r="K310" s="97" t="n">
        <x:f>IF(OR($A310&lt;=Drivers!$H$8,E309&gt;=ReadMe!$C$10),0,MAX(ReadMe!$C$15,(Drivers!$E$8+Drivers!$F$8*SIN($A310*ReadMe!$C$14+Drivers!$G$8))*INDEX(TrackData!$G$6:$G$315,MOD(INT(E309),ReadMe!$C$9)+1)*IF(AND($A310&gt;=Drivers!$I$8,$A310&lt;Drivers!$I$8+Drivers!$J$8),Drivers!$K$8,1)*IF(AND($A310&gt;=Drivers!$L$8,$A310&lt;Drivers!$L$8+Drivers!$M$8),Drivers!$N$8,1)))</x:f>
        <x:v>2.7558090970528446</x:v>
      </x:c>
      <x:c r="L310" s="97" t="n">
        <x:f>IF(OR($A310&lt;=Drivers!$H$9,F309&gt;=ReadMe!$C$10),0,MAX(ReadMe!$C$15,(Drivers!$E$9+Drivers!$F$9*SIN($A310*ReadMe!$C$14+Drivers!$G$9))*INDEX(TrackData!$G$6:$G$315,MOD(INT(F309),ReadMe!$C$9)+1)*IF(AND($A310&gt;=Drivers!$I$9,$A310&lt;Drivers!$I$9+Drivers!$J$9),Drivers!$K$9,1)*IF(AND($A310&gt;=Drivers!$L$9,$A310&lt;Drivers!$L$9+Drivers!$M$9),Drivers!$N$9,1)))</x:f>
        <x:v>1.6745402132366205</x:v>
      </x:c>
      <x:c r="M310" s="97" t="n">
        <x:f>IF(OR($A310&lt;=Drivers!$H$10,G309&gt;=ReadMe!$C$10),0,MAX(ReadMe!$C$15,(Drivers!$E$10+Drivers!$F$10*SIN($A310*ReadMe!$C$14+Drivers!$G$10))*INDEX(TrackData!$G$6:$G$315,MOD(INT(G309),ReadMe!$C$9)+1)*IF(AND($A310&gt;=Drivers!$I$10,$A310&lt;Drivers!$I$10+Drivers!$J$10),Drivers!$K$10,1)*IF(AND($A310&gt;=Drivers!$L$10,$A310&lt;Drivers!$L$10+Drivers!$M$10),Drivers!$N$10,1)))</x:f>
        <x:v>2.225745104954601</x:v>
      </x:c>
      <x:c r="N310" s="97" t="n">
        <x:f>IF(OR($A310&lt;=Drivers!$H$11,H309&gt;=ReadMe!$C$10),0,MAX(ReadMe!$C$15,(Drivers!$E$11+Drivers!$F$11*SIN($A310*ReadMe!$C$14+Drivers!$G$11))*INDEX(TrackData!$G$6:$G$315,MOD(INT(H309),ReadMe!$C$9)+1)*IF(AND($A310&gt;=Drivers!$I$11,$A310&lt;Drivers!$I$11+Drivers!$J$11),Drivers!$K$11,1)*IF(AND($A310&gt;=Drivers!$L$11,$A310&lt;Drivers!$L$11+Drivers!$M$11),Drivers!$N$11,1)))</x:f>
        <x:v>1.6564202432042545</x:v>
      </x:c>
      <x:c r="O310" t="n">
        <x:f>MIN(ReadMe!$C$8,MAX(0,INT(C310/ReadMe!$C$9)))</x:f>
        <x:v>2</x:v>
      </x:c>
      <x:c r="P310" t="n">
        <x:f>MIN(ReadMe!$C$8,MAX(0,INT(D310/ReadMe!$C$9)))</x:f>
        <x:v>2</x:v>
      </x:c>
      <x:c r="Q310" t="n">
        <x:f>MIN(ReadMe!$C$8,MAX(0,INT(E310/ReadMe!$C$9)))</x:f>
        <x:v>2</x:v>
      </x:c>
      <x:c r="R310" t="n">
        <x:f>MIN(ReadMe!$C$8,MAX(0,INT(F310/ReadMe!$C$9)))</x:f>
        <x:v>2</x:v>
      </x:c>
      <x:c r="S310" t="n">
        <x:f>MIN(ReadMe!$C$8,MAX(0,INT(G310/ReadMe!$C$9)))</x:f>
        <x:v>2</x:v>
      </x:c>
      <x:c r="T310" t="n">
        <x:f>MIN(ReadMe!$C$8,MAX(0,INT(H310/ReadMe!$C$9)))</x:f>
        <x:v>2</x:v>
      </x:c>
    </x:row>
    <x:row r="311">
      <x:c r="A311" t="n">
        <x:v>305</x:v>
      </x:c>
      <x:c r="B311" s="97" t="n">
        <x:f>A311*ReadMe!$C$12</x:f>
        <x:v>76.25</x:v>
      </x:c>
      <x:c r="C311" s="97" t="n">
        <x:f>MIN(ReadMe!$C$10,C310+I311)</x:f>
        <x:v>680.0468231126142</x:v>
      </x:c>
      <x:c r="D311" s="97" t="n">
        <x:f>MIN(ReadMe!$C$10,D310+J311)</x:f>
        <x:v>668.476395978593</x:v>
      </x:c>
      <x:c r="E311" s="97" t="n">
        <x:f>MIN(ReadMe!$C$10,E310+K311)</x:f>
        <x:v>660.0950482504217</x:v>
      </x:c>
      <x:c r="F311" s="97" t="n">
        <x:f>MIN(ReadMe!$C$10,F310+L311)</x:f>
        <x:v>670.2072344290622</x:v>
      </x:c>
      <x:c r="G311" s="97" t="n">
        <x:f>MIN(ReadMe!$C$10,G310+M311)</x:f>
        <x:v>635.2453350140252</x:v>
      </x:c>
      <x:c r="H311" s="97" t="n">
        <x:f>MIN(ReadMe!$C$10,H310+N311)</x:f>
        <x:v>655.7610751498056</x:v>
      </x:c>
      <x:c r="I311" s="97" t="n">
        <x:f>IF(OR($A311&lt;=Drivers!$H$6,C310&gt;=ReadMe!$C$10),0,MAX(ReadMe!$C$15,(Drivers!$E$6+Drivers!$F$6*SIN($A311*ReadMe!$C$14+Drivers!$G$6))*INDEX(TrackData!$G$6:$G$315,MOD(INT(C310),ReadMe!$C$9)+1)*IF(AND($A311&gt;=Drivers!$I$6,$A311&lt;Drivers!$I$6+Drivers!$J$6),Drivers!$K$6,1)*IF(AND($A311&gt;=Drivers!$L$6,$A311&lt;Drivers!$L$6+Drivers!$M$6),Drivers!$N$6,1)))</x:f>
        <x:v>1.78311396141285</x:v>
      </x:c>
      <x:c r="J311" s="97" t="n">
        <x:f>IF(OR($A311&lt;=Drivers!$H$7,D310&gt;=ReadMe!$C$10),0,MAX(ReadMe!$C$15,(Drivers!$E$7+Drivers!$F$7*SIN($A311*ReadMe!$C$14+Drivers!$G$7))*INDEX(TrackData!$G$6:$G$315,MOD(INT(D310),ReadMe!$C$9)+1)*IF(AND($A311&gt;=Drivers!$I$7,$A311&lt;Drivers!$I$7+Drivers!$J$7),Drivers!$K$7,1)*IF(AND($A311&gt;=Drivers!$L$7,$A311&lt;Drivers!$L$7+Drivers!$M$7),Drivers!$N$7,1)))</x:f>
        <x:v>1.9236913173471115</x:v>
      </x:c>
      <x:c r="K311" s="97" t="n">
        <x:f>IF(OR($A311&lt;=Drivers!$H$8,E310&gt;=ReadMe!$C$10),0,MAX(ReadMe!$C$15,(Drivers!$E$8+Drivers!$F$8*SIN($A311*ReadMe!$C$14+Drivers!$G$8))*INDEX(TrackData!$G$6:$G$315,MOD(INT(E310),ReadMe!$C$9)+1)*IF(AND($A311&gt;=Drivers!$I$8,$A311&lt;Drivers!$I$8+Drivers!$J$8),Drivers!$K$8,1)*IF(AND($A311&gt;=Drivers!$L$8,$A311&lt;Drivers!$L$8+Drivers!$M$8),Drivers!$N$8,1)))</x:f>
        <x:v>1.8015402289858908</x:v>
      </x:c>
      <x:c r="L311" s="97" t="n">
        <x:f>IF(OR($A311&lt;=Drivers!$H$9,F310&gt;=ReadMe!$C$10),0,MAX(ReadMe!$C$15,(Drivers!$E$9+Drivers!$F$9*SIN($A311*ReadMe!$C$14+Drivers!$G$9))*INDEX(TrackData!$G$6:$G$315,MOD(INT(F310),ReadMe!$C$9)+1)*IF(AND($A311&gt;=Drivers!$I$9,$A311&lt;Drivers!$I$9+Drivers!$J$9),Drivers!$K$9,1)*IF(AND($A311&gt;=Drivers!$L$9,$A311&lt;Drivers!$L$9+Drivers!$M$9),Drivers!$N$9,1)))</x:f>
        <x:v>1.6640613546201903</x:v>
      </x:c>
      <x:c r="M311" s="97" t="n">
        <x:f>IF(OR($A311&lt;=Drivers!$H$10,G310&gt;=ReadMe!$C$10),0,MAX(ReadMe!$C$15,(Drivers!$E$10+Drivers!$F$10*SIN($A311*ReadMe!$C$14+Drivers!$G$10))*INDEX(TrackData!$G$6:$G$315,MOD(INT(G310),ReadMe!$C$9)+1)*IF(AND($A311&gt;=Drivers!$I$10,$A311&lt;Drivers!$I$10+Drivers!$J$10),Drivers!$K$10,1)*IF(AND($A311&gt;=Drivers!$L$10,$A311&lt;Drivers!$L$10+Drivers!$M$10),Drivers!$N$10,1)))</x:f>
        <x:v>2.2319441457112457</x:v>
      </x:c>
      <x:c r="N311" s="97" t="n">
        <x:f>IF(OR($A311&lt;=Drivers!$H$11,H310&gt;=ReadMe!$C$10),0,MAX(ReadMe!$C$15,(Drivers!$E$11+Drivers!$F$11*SIN($A311*ReadMe!$C$14+Drivers!$G$11))*INDEX(TrackData!$G$6:$G$315,MOD(INT(H310),ReadMe!$C$9)+1)*IF(AND($A311&gt;=Drivers!$I$11,$A311&lt;Drivers!$I$11+Drivers!$J$11),Drivers!$K$11,1)*IF(AND($A311&gt;=Drivers!$L$11,$A311&lt;Drivers!$L$11+Drivers!$M$11),Drivers!$N$11,1)))</x:f>
        <x:v>1.6702778136588823</x:v>
      </x:c>
      <x:c r="O311" t="n">
        <x:f>MIN(ReadMe!$C$8,MAX(0,INT(C311/ReadMe!$C$9)))</x:f>
        <x:v>2</x:v>
      </x:c>
      <x:c r="P311" t="n">
        <x:f>MIN(ReadMe!$C$8,MAX(0,INT(D311/ReadMe!$C$9)))</x:f>
        <x:v>2</x:v>
      </x:c>
      <x:c r="Q311" t="n">
        <x:f>MIN(ReadMe!$C$8,MAX(0,INT(E311/ReadMe!$C$9)))</x:f>
        <x:v>2</x:v>
      </x:c>
      <x:c r="R311" t="n">
        <x:f>MIN(ReadMe!$C$8,MAX(0,INT(F311/ReadMe!$C$9)))</x:f>
        <x:v>2</x:v>
      </x:c>
      <x:c r="S311" t="n">
        <x:f>MIN(ReadMe!$C$8,MAX(0,INT(G311/ReadMe!$C$9)))</x:f>
        <x:v>2</x:v>
      </x:c>
      <x:c r="T311" t="n">
        <x:f>MIN(ReadMe!$C$8,MAX(0,INT(H311/ReadMe!$C$9)))</x:f>
        <x:v>2</x:v>
      </x:c>
    </x:row>
    <x:row r="312">
      <x:c r="A312" t="n">
        <x:v>306</x:v>
      </x:c>
      <x:c r="B312" s="97" t="n">
        <x:f>A312*ReadMe!$C$12</x:f>
        <x:v>76.5</x:v>
      </x:c>
      <x:c r="C312" s="97" t="n">
        <x:f>MIN(ReadMe!$C$10,C311+I312)</x:f>
        <x:v>681.8422188484501</x:v>
      </x:c>
      <x:c r="D312" s="97" t="n">
        <x:f>MIN(ReadMe!$C$10,D311+J312)</x:f>
        <x:v>670.4024943223127</x:v>
      </x:c>
      <x:c r="E312" s="97" t="n">
        <x:f>MIN(ReadMe!$C$10,E311+K312)</x:f>
        <x:v>661.8785694320113</x:v>
      </x:c>
      <x:c r="F312" s="97" t="n">
        <x:f>MIN(ReadMe!$C$10,F311+L312)</x:f>
        <x:v>672.7138239255836</x:v>
      </x:c>
      <x:c r="G312" s="97" t="n">
        <x:f>MIN(ReadMe!$C$10,G311+M312)</x:f>
        <x:v>637.4856680296956</x:v>
      </x:c>
      <x:c r="H312" s="97" t="n">
        <x:f>MIN(ReadMe!$C$10,H311+N312)</x:f>
        <x:v>658.3135477993322</x:v>
      </x:c>
      <x:c r="I312" s="97" t="n">
        <x:f>IF(OR($A312&lt;=Drivers!$H$6,C311&gt;=ReadMe!$C$10),0,MAX(ReadMe!$C$15,(Drivers!$E$6+Drivers!$F$6*SIN($A312*ReadMe!$C$14+Drivers!$G$6))*INDEX(TrackData!$G$6:$G$315,MOD(INT(C311),ReadMe!$C$9)+1)*IF(AND($A312&gt;=Drivers!$I$6,$A312&lt;Drivers!$I$6+Drivers!$J$6),Drivers!$K$6,1)*IF(AND($A312&gt;=Drivers!$L$6,$A312&lt;Drivers!$L$6+Drivers!$M$6),Drivers!$N$6,1)))</x:f>
        <x:v>1.7953957358358388</x:v>
      </x:c>
      <x:c r="J312" s="97" t="n">
        <x:f>IF(OR($A312&lt;=Drivers!$H$7,D311&gt;=ReadMe!$C$10),0,MAX(ReadMe!$C$15,(Drivers!$E$7+Drivers!$F$7*SIN($A312*ReadMe!$C$14+Drivers!$G$7))*INDEX(TrackData!$G$6:$G$315,MOD(INT(D311),ReadMe!$C$9)+1)*IF(AND($A312&gt;=Drivers!$I$7,$A312&lt;Drivers!$I$7+Drivers!$J$7),Drivers!$K$7,1)*IF(AND($A312&gt;=Drivers!$L$7,$A312&lt;Drivers!$L$7+Drivers!$M$7),Drivers!$N$7,1)))</x:f>
        <x:v>1.9260983437197248</x:v>
      </x:c>
      <x:c r="K312" s="97" t="n">
        <x:f>IF(OR($A312&lt;=Drivers!$H$8,E311&gt;=ReadMe!$C$10),0,MAX(ReadMe!$C$15,(Drivers!$E$8+Drivers!$F$8*SIN($A312*ReadMe!$C$14+Drivers!$G$8))*INDEX(TrackData!$G$6:$G$315,MOD(INT(E311),ReadMe!$C$9)+1)*IF(AND($A312&gt;=Drivers!$I$8,$A312&lt;Drivers!$I$8+Drivers!$J$8),Drivers!$K$8,1)*IF(AND($A312&gt;=Drivers!$L$8,$A312&lt;Drivers!$L$8+Drivers!$M$8),Drivers!$N$8,1)))</x:f>
        <x:v>1.7835211815896324</x:v>
      </x:c>
      <x:c r="L312" s="97" t="n">
        <x:f>IF(OR($A312&lt;=Drivers!$H$9,F311&gt;=ReadMe!$C$10),0,MAX(ReadMe!$C$15,(Drivers!$E$9+Drivers!$F$9*SIN($A312*ReadMe!$C$14+Drivers!$G$9))*INDEX(TrackData!$G$6:$G$315,MOD(INT(F311),ReadMe!$C$9)+1)*IF(AND($A312&gt;=Drivers!$I$9,$A312&lt;Drivers!$I$9+Drivers!$J$9),Drivers!$K$9,1)*IF(AND($A312&gt;=Drivers!$L$9,$A312&lt;Drivers!$L$9+Drivers!$M$9),Drivers!$N$9,1)))</x:f>
        <x:v>2.5065894965213924</x:v>
      </x:c>
      <x:c r="M312" s="97" t="n">
        <x:f>IF(OR($A312&lt;=Drivers!$H$10,G311&gt;=ReadMe!$C$10),0,MAX(ReadMe!$C$15,(Drivers!$E$10+Drivers!$F$10*SIN($A312*ReadMe!$C$14+Drivers!$G$10))*INDEX(TrackData!$G$6:$G$315,MOD(INT(G311),ReadMe!$C$9)+1)*IF(AND($A312&gt;=Drivers!$I$10,$A312&lt;Drivers!$I$10+Drivers!$J$10),Drivers!$K$10,1)*IF(AND($A312&gt;=Drivers!$L$10,$A312&lt;Drivers!$L$10+Drivers!$M$10),Drivers!$N$10,1)))</x:f>
        <x:v>2.2403330156704957</x:v>
      </x:c>
      <x:c r="N312" s="97" t="n">
        <x:f>IF(OR($A312&lt;=Drivers!$H$11,H311&gt;=ReadMe!$C$10),0,MAX(ReadMe!$C$15,(Drivers!$E$11+Drivers!$F$11*SIN($A312*ReadMe!$C$14+Drivers!$G$11))*INDEX(TrackData!$G$6:$G$315,MOD(INT(H311),ReadMe!$C$9)+1)*IF(AND($A312&gt;=Drivers!$I$11,$A312&lt;Drivers!$I$11+Drivers!$J$11),Drivers!$K$11,1)*IF(AND($A312&gt;=Drivers!$L$11,$A312&lt;Drivers!$L$11+Drivers!$M$11),Drivers!$N$11,1)))</x:f>
        <x:v>2.552472649526589</x:v>
      </x:c>
      <x:c r="O312" t="n">
        <x:f>MIN(ReadMe!$C$8,MAX(0,INT(C312/ReadMe!$C$9)))</x:f>
        <x:v>2</x:v>
      </x:c>
      <x:c r="P312" t="n">
        <x:f>MIN(ReadMe!$C$8,MAX(0,INT(D312/ReadMe!$C$9)))</x:f>
        <x:v>2</x:v>
      </x:c>
      <x:c r="Q312" t="n">
        <x:f>MIN(ReadMe!$C$8,MAX(0,INT(E312/ReadMe!$C$9)))</x:f>
        <x:v>2</x:v>
      </x:c>
      <x:c r="R312" t="n">
        <x:f>MIN(ReadMe!$C$8,MAX(0,INT(F312/ReadMe!$C$9)))</x:f>
        <x:v>2</x:v>
      </x:c>
      <x:c r="S312" t="n">
        <x:f>MIN(ReadMe!$C$8,MAX(0,INT(G312/ReadMe!$C$9)))</x:f>
        <x:v>2</x:v>
      </x:c>
      <x:c r="T312" t="n">
        <x:f>MIN(ReadMe!$C$8,MAX(0,INT(H312/ReadMe!$C$9)))</x:f>
        <x:v>2</x:v>
      </x:c>
    </x:row>
    <x:row r="313">
      <x:c r="A313" t="n">
        <x:v>307</x:v>
      </x:c>
      <x:c r="B313" s="97" t="n">
        <x:f>A313*ReadMe!$C$12</x:f>
        <x:v>76.75</x:v>
      </x:c>
      <x:c r="C313" s="97" t="n">
        <x:f>MIN(ReadMe!$C$10,C312+I313)</x:f>
        <x:v>683.6496223632352</x:v>
      </x:c>
      <x:c r="D313" s="97" t="n">
        <x:f>MIN(ReadMe!$C$10,D312+J313)</x:f>
        <x:v>673.3224181343264</x:v>
      </x:c>
      <x:c r="E313" s="97" t="n">
        <x:f>MIN(ReadMe!$C$10,E312+K313)</x:f>
        <x:v>663.6434703558485</x:v>
      </x:c>
      <x:c r="F313" s="97" t="n">
        <x:f>MIN(ReadMe!$C$10,F312+L313)</x:f>
        <x:v>674.3592941476146</x:v>
      </x:c>
      <x:c r="G313" s="97" t="n">
        <x:f>MIN(ReadMe!$C$10,G312+M313)</x:f>
        <x:v>639.736521986772</x:v>
      </x:c>
      <x:c r="H313" s="97" t="n">
        <x:f>MIN(ReadMe!$C$10,H312+N313)</x:f>
        <x:v>660.0129316187418</x:v>
      </x:c>
      <x:c r="I313" s="97" t="n">
        <x:f>IF(OR($A313&lt;=Drivers!$H$6,C312&gt;=ReadMe!$C$10),0,MAX(ReadMe!$C$15,(Drivers!$E$6+Drivers!$F$6*SIN($A313*ReadMe!$C$14+Drivers!$G$6))*INDEX(TrackData!$G$6:$G$315,MOD(INT(C312),ReadMe!$C$9)+1)*IF(AND($A313&gt;=Drivers!$I$6,$A313&lt;Drivers!$I$6+Drivers!$J$6),Drivers!$K$6,1)*IF(AND($A313&gt;=Drivers!$L$6,$A313&lt;Drivers!$L$6+Drivers!$M$6),Drivers!$N$6,1)))</x:f>
        <x:v>1.8074035147850855</x:v>
      </x:c>
      <x:c r="J313" s="97" t="n">
        <x:f>IF(OR($A313&lt;=Drivers!$H$7,D312&gt;=ReadMe!$C$10),0,MAX(ReadMe!$C$15,(Drivers!$E$7+Drivers!$F$7*SIN($A313*ReadMe!$C$14+Drivers!$G$7))*INDEX(TrackData!$G$6:$G$315,MOD(INT(D312),ReadMe!$C$9)+1)*IF(AND($A313&gt;=Drivers!$I$7,$A313&lt;Drivers!$I$7+Drivers!$J$7),Drivers!$K$7,1)*IF(AND($A313&gt;=Drivers!$L$7,$A313&lt;Drivers!$L$7+Drivers!$M$7),Drivers!$N$7,1)))</x:f>
        <x:v>2.9199238120137245</x:v>
      </x:c>
      <x:c r="K313" s="97" t="n">
        <x:f>IF(OR($A313&lt;=Drivers!$H$8,E312&gt;=ReadMe!$C$10),0,MAX(ReadMe!$C$15,(Drivers!$E$8+Drivers!$F$8*SIN($A313*ReadMe!$C$14+Drivers!$G$8))*INDEX(TrackData!$G$6:$G$315,MOD(INT(E312),ReadMe!$C$9)+1)*IF(AND($A313&gt;=Drivers!$I$8,$A313&lt;Drivers!$I$8+Drivers!$J$8),Drivers!$K$8,1)*IF(AND($A313&gt;=Drivers!$L$8,$A313&lt;Drivers!$L$8+Drivers!$M$8),Drivers!$N$8,1)))</x:f>
        <x:v>1.764900923837165</x:v>
      </x:c>
      <x:c r="L313" s="97" t="n">
        <x:f>IF(OR($A313&lt;=Drivers!$H$9,F312&gt;=ReadMe!$C$10),0,MAX(ReadMe!$C$15,(Drivers!$E$9+Drivers!$F$9*SIN($A313*ReadMe!$C$14+Drivers!$G$9))*INDEX(TrackData!$G$6:$G$315,MOD(INT(F312),ReadMe!$C$9)+1)*IF(AND($A313&gt;=Drivers!$I$9,$A313&lt;Drivers!$I$9+Drivers!$J$9),Drivers!$K$9,1)*IF(AND($A313&gt;=Drivers!$L$9,$A313&lt;Drivers!$L$9+Drivers!$M$9),Drivers!$N$9,1)))</x:f>
        <x:v>1.6454702220310544</x:v>
      </x:c>
      <x:c r="M313" s="97" t="n">
        <x:f>IF(OR($A313&lt;=Drivers!$H$10,G312&gt;=ReadMe!$C$10),0,MAX(ReadMe!$C$15,(Drivers!$E$10+Drivers!$F$10*SIN($A313*ReadMe!$C$14+Drivers!$G$10))*INDEX(TrackData!$G$6:$G$315,MOD(INT(G312),ReadMe!$C$9)+1)*IF(AND($A313&gt;=Drivers!$I$10,$A313&lt;Drivers!$I$10+Drivers!$J$10),Drivers!$K$10,1)*IF(AND($A313&gt;=Drivers!$L$10,$A313&lt;Drivers!$L$10+Drivers!$M$10),Drivers!$N$10,1)))</x:f>
        <x:v>2.2508539570763917</x:v>
      </x:c>
      <x:c r="N313" s="97" t="n">
        <x:f>IF(OR($A313&lt;=Drivers!$H$11,H312&gt;=ReadMe!$C$10),0,MAX(ReadMe!$C$15,(Drivers!$E$11+Drivers!$F$11*SIN($A313*ReadMe!$C$14+Drivers!$G$11))*INDEX(TrackData!$G$6:$G$315,MOD(INT(H312),ReadMe!$C$9)+1)*IF(AND($A313&gt;=Drivers!$I$11,$A313&lt;Drivers!$I$11+Drivers!$J$11),Drivers!$K$11,1)*IF(AND($A313&gt;=Drivers!$L$11,$A313&lt;Drivers!$L$11+Drivers!$M$11),Drivers!$N$11,1)))</x:f>
        <x:v>1.6993838194096036</x:v>
      </x:c>
      <x:c r="O313" t="n">
        <x:f>MIN(ReadMe!$C$8,MAX(0,INT(C313/ReadMe!$C$9)))</x:f>
        <x:v>2</x:v>
      </x:c>
      <x:c r="P313" t="n">
        <x:f>MIN(ReadMe!$C$8,MAX(0,INT(D313/ReadMe!$C$9)))</x:f>
        <x:v>2</x:v>
      </x:c>
      <x:c r="Q313" t="n">
        <x:f>MIN(ReadMe!$C$8,MAX(0,INT(E313/ReadMe!$C$9)))</x:f>
        <x:v>2</x:v>
      </x:c>
      <x:c r="R313" t="n">
        <x:f>MIN(ReadMe!$C$8,MAX(0,INT(F313/ReadMe!$C$9)))</x:f>
        <x:v>2</x:v>
      </x:c>
      <x:c r="S313" t="n">
        <x:f>MIN(ReadMe!$C$8,MAX(0,INT(G313/ReadMe!$C$9)))</x:f>
        <x:v>2</x:v>
      </x:c>
      <x:c r="T313" t="n">
        <x:f>MIN(ReadMe!$C$8,MAX(0,INT(H313/ReadMe!$C$9)))</x:f>
        <x:v>2</x:v>
      </x:c>
    </x:row>
    <x:row r="314">
      <x:c r="A314" t="n">
        <x:v>308</x:v>
      </x:c>
      <x:c r="B314" s="97" t="n">
        <x:f>A314*ReadMe!$C$12</x:f>
        <x:v>77</x:v>
      </x:c>
      <x:c r="C314" s="97" t="n">
        <x:f>MIN(ReadMe!$C$10,C313+I314)</x:f>
        <x:v>686.4057657331588</x:v>
      </x:c>
      <x:c r="D314" s="97" t="n">
        <x:f>MIN(ReadMe!$C$10,D313+J314)</x:f>
        <x:v>675.2492563295555</x:v>
      </x:c>
      <x:c r="E314" s="97" t="n">
        <x:f>MIN(ReadMe!$C$10,E313+K314)</x:f>
        <x:v>665.3892780129091</x:v>
      </x:c>
      <x:c r="F314" s="97" t="n">
        <x:f>MIN(ReadMe!$C$10,F313+L314)</x:f>
        <x:v>675.9967800964769</x:v>
      </x:c>
      <x:c r="G314" s="97" t="n">
        <x:f>MIN(ReadMe!$C$10,G313+M314)</x:f>
        <x:v>641.9999565195349</x:v>
      </x:c>
      <x:c r="H314" s="97" t="n">
        <x:f>MIN(ReadMe!$C$10,H313+N314)</x:f>
        <x:v>661.7273634772577</x:v>
      </x:c>
      <x:c r="I314" s="97" t="n">
        <x:f>IF(OR($A314&lt;=Drivers!$H$6,C313&gt;=ReadMe!$C$10),0,MAX(ReadMe!$C$15,(Drivers!$E$6+Drivers!$F$6*SIN($A314*ReadMe!$C$14+Drivers!$G$6))*INDEX(TrackData!$G$6:$G$315,MOD(INT(C313),ReadMe!$C$9)+1)*IF(AND($A314&gt;=Drivers!$I$6,$A314&lt;Drivers!$I$6+Drivers!$J$6),Drivers!$K$6,1)*IF(AND($A314&gt;=Drivers!$L$6,$A314&lt;Drivers!$L$6+Drivers!$M$6),Drivers!$N$6,1)))</x:f>
        <x:v>2.7561433699236204</x:v>
      </x:c>
      <x:c r="J314" s="97" t="n">
        <x:f>IF(OR($A314&lt;=Drivers!$H$7,D313&gt;=ReadMe!$C$10),0,MAX(ReadMe!$C$15,(Drivers!$E$7+Drivers!$F$7*SIN($A314*ReadMe!$C$14+Drivers!$G$7))*INDEX(TrackData!$G$6:$G$315,MOD(INT(D313),ReadMe!$C$9)+1)*IF(AND($A314&gt;=Drivers!$I$7,$A314&lt;Drivers!$I$7+Drivers!$J$7),Drivers!$K$7,1)*IF(AND($A314&gt;=Drivers!$L$7,$A314&lt;Drivers!$L$7+Drivers!$M$7),Drivers!$N$7,1)))</x:f>
        <x:v>1.9268381952290372</x:v>
      </x:c>
      <x:c r="K314" s="97" t="n">
        <x:f>IF(OR($A314&lt;=Drivers!$H$8,E313&gt;=ReadMe!$C$10),0,MAX(ReadMe!$C$15,(Drivers!$E$8+Drivers!$F$8*SIN($A314*ReadMe!$C$14+Drivers!$G$8))*INDEX(TrackData!$G$6:$G$315,MOD(INT(E313),ReadMe!$C$9)+1)*IF(AND($A314&gt;=Drivers!$I$8,$A314&lt;Drivers!$I$8+Drivers!$J$8),Drivers!$K$8,1)*IF(AND($A314&gt;=Drivers!$L$8,$A314&lt;Drivers!$L$8+Drivers!$M$8),Drivers!$N$8,1)))</x:f>
        <x:v>1.7458076570605412</x:v>
      </x:c>
      <x:c r="L314" s="97" t="n">
        <x:f>IF(OR($A314&lt;=Drivers!$H$9,F313&gt;=ReadMe!$C$10),0,MAX(ReadMe!$C$15,(Drivers!$E$9+Drivers!$F$9*SIN($A314*ReadMe!$C$14+Drivers!$G$9))*INDEX(TrackData!$G$6:$G$315,MOD(INT(F313),ReadMe!$C$9)+1)*IF(AND($A314&gt;=Drivers!$I$9,$A314&lt;Drivers!$I$9+Drivers!$J$9),Drivers!$K$9,1)*IF(AND($A314&gt;=Drivers!$L$9,$A314&lt;Drivers!$L$9+Drivers!$M$9),Drivers!$N$9,1)))</x:f>
        <x:v>1.6374859488623095</x:v>
      </x:c>
      <x:c r="M314" s="97" t="n">
        <x:f>IF(OR($A314&lt;=Drivers!$H$10,G313&gt;=ReadMe!$C$10),0,MAX(ReadMe!$C$15,(Drivers!$E$10+Drivers!$F$10*SIN($A314*ReadMe!$C$14+Drivers!$G$10))*INDEX(TrackData!$G$6:$G$315,MOD(INT(G313),ReadMe!$C$9)+1)*IF(AND($A314&gt;=Drivers!$I$10,$A314&lt;Drivers!$I$10+Drivers!$J$10),Drivers!$K$10,1)*IF(AND($A314&gt;=Drivers!$L$10,$A314&lt;Drivers!$L$10+Drivers!$M$10),Drivers!$N$10,1)))</x:f>
        <x:v>2.2634345327628855</x:v>
      </x:c>
      <x:c r="N314" s="97" t="n">
        <x:f>IF(OR($A314&lt;=Drivers!$H$11,H313&gt;=ReadMe!$C$10),0,MAX(ReadMe!$C$15,(Drivers!$E$11+Drivers!$F$11*SIN($A314*ReadMe!$C$14+Drivers!$G$11))*INDEX(TrackData!$G$6:$G$315,MOD(INT(H313),ReadMe!$C$9)+1)*IF(AND($A314&gt;=Drivers!$I$11,$A314&lt;Drivers!$I$11+Drivers!$J$11),Drivers!$K$11,1)*IF(AND($A314&gt;=Drivers!$L$11,$A314&lt;Drivers!$L$11+Drivers!$M$11),Drivers!$N$11,1)))</x:f>
        <x:v>1.714431858515831</x:v>
      </x:c>
      <x:c r="O314" t="n">
        <x:f>MIN(ReadMe!$C$8,MAX(0,INT(C314/ReadMe!$C$9)))</x:f>
        <x:v>2</x:v>
      </x:c>
      <x:c r="P314" t="n">
        <x:f>MIN(ReadMe!$C$8,MAX(0,INT(D314/ReadMe!$C$9)))</x:f>
        <x:v>2</x:v>
      </x:c>
      <x:c r="Q314" t="n">
        <x:f>MIN(ReadMe!$C$8,MAX(0,INT(E314/ReadMe!$C$9)))</x:f>
        <x:v>2</x:v>
      </x:c>
      <x:c r="R314" t="n">
        <x:f>MIN(ReadMe!$C$8,MAX(0,INT(F314/ReadMe!$C$9)))</x:f>
        <x:v>2</x:v>
      </x:c>
      <x:c r="S314" t="n">
        <x:f>MIN(ReadMe!$C$8,MAX(0,INT(G314/ReadMe!$C$9)))</x:f>
        <x:v>2</x:v>
      </x:c>
      <x:c r="T314" t="n">
        <x:f>MIN(ReadMe!$C$8,MAX(0,INT(H314/ReadMe!$C$9)))</x:f>
        <x:v>2</x:v>
      </x:c>
    </x:row>
    <x:row r="315">
      <x:c r="A315" t="n">
        <x:v>309</x:v>
      </x:c>
      <x:c r="B315" s="97" t="n">
        <x:f>A315*ReadMe!$C$12</x:f>
        <x:v>77.25</x:v>
      </x:c>
      <x:c r="C315" s="97" t="n">
        <x:f>MIN(ReadMe!$C$10,C314+I315)</x:f>
        <x:v>689.1789003475601</x:v>
      </x:c>
      <x:c r="D315" s="97" t="n">
        <x:f>MIN(ReadMe!$C$10,D314+J315)</x:f>
        <x:v>677.1744222560095</x:v>
      </x:c>
      <x:c r="E315" s="97" t="n">
        <x:f>MIN(ReadMe!$C$10,E314+K315)</x:f>
        <x:v>667.1156508521899</x:v>
      </x:c>
      <x:c r="F315" s="97" t="n">
        <x:f>MIN(ReadMe!$C$10,F314+L315)</x:f>
        <x:v>677.6272313167632</x:v>
      </x:c>
      <x:c r="G315" s="97" t="n">
        <x:f>MIN(ReadMe!$C$10,G314+M315)</x:f>
        <x:v>644.277944644422</x:v>
      </x:c>
      <x:c r="H315" s="97" t="n">
        <x:f>MIN(ReadMe!$C$10,H314+N315)</x:f>
        <x:v>663.4570359368217</x:v>
      </x:c>
      <x:c r="I315" s="97" t="n">
        <x:f>IF(OR($A315&lt;=Drivers!$H$6,C314&gt;=ReadMe!$C$10),0,MAX(ReadMe!$C$15,(Drivers!$E$6+Drivers!$F$6*SIN($A315*ReadMe!$C$14+Drivers!$G$6))*INDEX(TrackData!$G$6:$G$315,MOD(INT(C314),ReadMe!$C$9)+1)*IF(AND($A315&gt;=Drivers!$I$6,$A315&lt;Drivers!$I$6+Drivers!$J$6),Drivers!$K$6,1)*IF(AND($A315&gt;=Drivers!$L$6,$A315&lt;Drivers!$L$6+Drivers!$M$6),Drivers!$N$6,1)))</x:f>
        <x:v>2.7731346144013145</x:v>
      </x:c>
      <x:c r="J315" s="97" t="n">
        <x:f>IF(OR($A315&lt;=Drivers!$H$7,D314&gt;=ReadMe!$C$10),0,MAX(ReadMe!$C$15,(Drivers!$E$7+Drivers!$F$7*SIN($A315*ReadMe!$C$14+Drivers!$G$7))*INDEX(TrackData!$G$6:$G$315,MOD(INT(D314),ReadMe!$C$9)+1)*IF(AND($A315&gt;=Drivers!$I$7,$A315&lt;Drivers!$I$7+Drivers!$J$7),Drivers!$K$7,1)*IF(AND($A315&gt;=Drivers!$L$7,$A315&lt;Drivers!$L$7+Drivers!$M$7),Drivers!$N$7,1)))</x:f>
        <x:v>1.9251659264540255</x:v>
      </x:c>
      <x:c r="K315" s="97" t="n">
        <x:f>IF(OR($A315&lt;=Drivers!$H$8,E314&gt;=ReadMe!$C$10),0,MAX(ReadMe!$C$15,(Drivers!$E$8+Drivers!$F$8*SIN($A315*ReadMe!$C$14+Drivers!$G$8))*INDEX(TrackData!$G$6:$G$315,MOD(INT(E314),ReadMe!$C$9)+1)*IF(AND($A315&gt;=Drivers!$I$8,$A315&lt;Drivers!$I$8+Drivers!$J$8),Drivers!$K$8,1)*IF(AND($A315&gt;=Drivers!$L$8,$A315&lt;Drivers!$L$8+Drivers!$M$8),Drivers!$N$8,1)))</x:f>
        <x:v>1.7263728392807227</x:v>
      </x:c>
      <x:c r="L315" s="97" t="n">
        <x:f>IF(OR($A315&lt;=Drivers!$H$9,F314&gt;=ReadMe!$C$10),0,MAX(ReadMe!$C$15,(Drivers!$E$9+Drivers!$F$9*SIN($A315*ReadMe!$C$14+Drivers!$G$9))*INDEX(TrackData!$G$6:$G$315,MOD(INT(F314),ReadMe!$C$9)+1)*IF(AND($A315&gt;=Drivers!$I$9,$A315&lt;Drivers!$I$9+Drivers!$J$9),Drivers!$K$9,1)*IF(AND($A315&gt;=Drivers!$L$9,$A315&lt;Drivers!$L$9+Drivers!$M$9),Drivers!$N$9,1)))</x:f>
        <x:v>1.6304512202863097</x:v>
      </x:c>
      <x:c r="M315" s="97" t="n">
        <x:f>IF(OR($A315&lt;=Drivers!$H$10,G314&gt;=ReadMe!$C$10),0,MAX(ReadMe!$C$15,(Drivers!$E$10+Drivers!$F$10*SIN($A315*ReadMe!$C$14+Drivers!$G$10))*INDEX(TrackData!$G$6:$G$315,MOD(INT(G314),ReadMe!$C$9)+1)*IF(AND($A315&gt;=Drivers!$I$10,$A315&lt;Drivers!$I$10+Drivers!$J$10),Drivers!$K$10,1)*IF(AND($A315&gt;=Drivers!$L$10,$A315&lt;Drivers!$L$10+Drivers!$M$10),Drivers!$N$10,1)))</x:f>
        <x:v>2.2779881248870657</x:v>
      </x:c>
      <x:c r="N315" s="97" t="n">
        <x:f>IF(OR($A315&lt;=Drivers!$H$11,H314&gt;=ReadMe!$C$10),0,MAX(ReadMe!$C$15,(Drivers!$E$11+Drivers!$F$11*SIN($A315*ReadMe!$C$14+Drivers!$G$11))*INDEX(TrackData!$G$6:$G$315,MOD(INT(H314),ReadMe!$C$9)+1)*IF(AND($A315&gt;=Drivers!$I$11,$A315&lt;Drivers!$I$11+Drivers!$J$11),Drivers!$K$11,1)*IF(AND($A315&gt;=Drivers!$L$11,$A315&lt;Drivers!$L$11+Drivers!$M$11),Drivers!$N$11,1)))</x:f>
        <x:v>1.7296724595640536</x:v>
      </x:c>
      <x:c r="O315" t="n">
        <x:f>MIN(ReadMe!$C$8,MAX(0,INT(C315/ReadMe!$C$9)))</x:f>
        <x:v>2</x:v>
      </x:c>
      <x:c r="P315" t="n">
        <x:f>MIN(ReadMe!$C$8,MAX(0,INT(D315/ReadMe!$C$9)))</x:f>
        <x:v>2</x:v>
      </x:c>
      <x:c r="Q315" t="n">
        <x:f>MIN(ReadMe!$C$8,MAX(0,INT(E315/ReadMe!$C$9)))</x:f>
        <x:v>2</x:v>
      </x:c>
      <x:c r="R315" t="n">
        <x:f>MIN(ReadMe!$C$8,MAX(0,INT(F315/ReadMe!$C$9)))</x:f>
        <x:v>2</x:v>
      </x:c>
      <x:c r="S315" t="n">
        <x:f>MIN(ReadMe!$C$8,MAX(0,INT(G315/ReadMe!$C$9)))</x:f>
        <x:v>2</x:v>
      </x:c>
      <x:c r="T315" t="n">
        <x:f>MIN(ReadMe!$C$8,MAX(0,INT(H315/ReadMe!$C$9)))</x:f>
        <x:v>2</x:v>
      </x:c>
    </x:row>
    <x:row r="316">
      <x:c r="A316" t="n">
        <x:v>310</x:v>
      </x:c>
      <x:c r="B316" s="97" t="n">
        <x:f>A316*ReadMe!$C$12</x:f>
        <x:v>77.5</x:v>
      </x:c>
      <x:c r="C316" s="97" t="n">
        <x:f>MIN(ReadMe!$C$10,C315+I316)</x:f>
        <x:v>691.9682472694093</x:v>
      </x:c>
      <x:c r="D316" s="97" t="n">
        <x:f>MIN(ReadMe!$C$10,D315+J316)</x:f>
        <x:v>679.0965666792611</x:v>
      </x:c>
      <x:c r="E316" s="97" t="n">
        <x:f>MIN(ReadMe!$C$10,E315+K316)</x:f>
        <x:v>668.822381132303</x:v>
      </x:c>
      <x:c r="F316" s="97" t="n">
        <x:f>MIN(ReadMe!$C$10,F315+L316)</x:f>
        <x:v>679.2516457874964</x:v>
      </x:c>
      <x:c r="G316" s="97" t="n">
        <x:f>MIN(ReadMe!$C$10,G315+M316)</x:f>
        <x:v>645.792258235078</x:v>
      </x:c>
      <x:c r="H316" s="97" t="n">
        <x:f>MIN(ReadMe!$C$10,H315+N316)</x:f>
        <x:v>665.202036627136</x:v>
      </x:c>
      <x:c r="I316" s="97" t="n">
        <x:f>IF(OR($A316&lt;=Drivers!$H$6,C315&gt;=ReadMe!$C$10),0,MAX(ReadMe!$C$15,(Drivers!$E$6+Drivers!$F$6*SIN($A316*ReadMe!$C$14+Drivers!$G$6))*INDEX(TrackData!$G$6:$G$315,MOD(INT(C315),ReadMe!$C$9)+1)*IF(AND($A316&gt;=Drivers!$I$6,$A316&lt;Drivers!$I$6+Drivers!$J$6),Drivers!$K$6,1)*IF(AND($A316&gt;=Drivers!$L$6,$A316&lt;Drivers!$L$6+Drivers!$M$6),Drivers!$N$6,1)))</x:f>
        <x:v>2.789346921849235</x:v>
      </x:c>
      <x:c r="J316" s="97" t="n">
        <x:f>IF(OR($A316&lt;=Drivers!$H$7,D315&gt;=ReadMe!$C$10),0,MAX(ReadMe!$C$15,(Drivers!$E$7+Drivers!$F$7*SIN($A316*ReadMe!$C$14+Drivers!$G$7))*INDEX(TrackData!$G$6:$G$315,MOD(INT(D315),ReadMe!$C$9)+1)*IF(AND($A316&gt;=Drivers!$I$7,$A316&lt;Drivers!$I$7+Drivers!$J$7),Drivers!$K$7,1)*IF(AND($A316&gt;=Drivers!$L$7,$A316&lt;Drivers!$L$7+Drivers!$M$7),Drivers!$N$7,1)))</x:f>
        <x:v>1.922144423251545</x:v>
      </x:c>
      <x:c r="K316" s="97" t="n">
        <x:f>IF(OR($A316&lt;=Drivers!$H$8,E315&gt;=ReadMe!$C$10),0,MAX(ReadMe!$C$15,(Drivers!$E$8+Drivers!$F$8*SIN($A316*ReadMe!$C$14+Drivers!$G$8))*INDEX(TrackData!$G$6:$G$315,MOD(INT(E315),ReadMe!$C$9)+1)*IF(AND($A316&gt;=Drivers!$I$8,$A316&lt;Drivers!$I$8+Drivers!$J$8),Drivers!$K$8,1)*IF(AND($A316&gt;=Drivers!$L$8,$A316&lt;Drivers!$L$8+Drivers!$M$8),Drivers!$N$8,1)))</x:f>
        <x:v>1.7067302801130595</x:v>
      </x:c>
      <x:c r="L316" s="97" t="n">
        <x:f>IF(OR($A316&lt;=Drivers!$H$9,F315&gt;=ReadMe!$C$10),0,MAX(ReadMe!$C$15,(Drivers!$E$9+Drivers!$F$9*SIN($A316*ReadMe!$C$14+Drivers!$G$9))*INDEX(TrackData!$G$6:$G$315,MOD(INT(F315),ReadMe!$C$9)+1)*IF(AND($A316&gt;=Drivers!$I$9,$A316&lt;Drivers!$I$9+Drivers!$J$9),Drivers!$K$9,1)*IF(AND($A316&gt;=Drivers!$L$9,$A316&lt;Drivers!$L$9+Drivers!$M$9),Drivers!$N$9,1)))</x:f>
        <x:v>1.6244144707332362</x:v>
      </x:c>
      <x:c r="M316" s="97" t="n">
        <x:f>IF(OR($A316&lt;=Drivers!$H$10,G315&gt;=ReadMe!$C$10),0,MAX(ReadMe!$C$15,(Drivers!$E$10+Drivers!$F$10*SIN($A316*ReadMe!$C$14+Drivers!$G$10))*INDEX(TrackData!$G$6:$G$315,MOD(INT(G315),ReadMe!$C$9)+1)*IF(AND($A316&gt;=Drivers!$I$10,$A316&lt;Drivers!$I$10+Drivers!$J$10),Drivers!$K$10,1)*IF(AND($A316&gt;=Drivers!$L$10,$A316&lt;Drivers!$L$10+Drivers!$M$10),Drivers!$N$10,1)))</x:f>
        <x:v>1.5143135906560157</x:v>
      </x:c>
      <x:c r="N316" s="97" t="n">
        <x:f>IF(OR($A316&lt;=Drivers!$H$11,H315&gt;=ReadMe!$C$10),0,MAX(ReadMe!$C$15,(Drivers!$E$11+Drivers!$F$11*SIN($A316*ReadMe!$C$14+Drivers!$G$11))*INDEX(TrackData!$G$6:$G$315,MOD(INT(H315),ReadMe!$C$9)+1)*IF(AND($A316&gt;=Drivers!$I$11,$A316&lt;Drivers!$I$11+Drivers!$J$11),Drivers!$K$11,1)*IF(AND($A316&gt;=Drivers!$L$11,$A316&lt;Drivers!$L$11+Drivers!$M$11),Drivers!$N$11,1)))</x:f>
        <x:v>1.7450006903142543</x:v>
      </x:c>
      <x:c r="O316" t="n">
        <x:f>MIN(ReadMe!$C$8,MAX(0,INT(C316/ReadMe!$C$9)))</x:f>
        <x:v>2</x:v>
      </x:c>
      <x:c r="P316" t="n">
        <x:f>MIN(ReadMe!$C$8,MAX(0,INT(D316/ReadMe!$C$9)))</x:f>
        <x:v>2</x:v>
      </x:c>
      <x:c r="Q316" t="n">
        <x:f>MIN(ReadMe!$C$8,MAX(0,INT(E316/ReadMe!$C$9)))</x:f>
        <x:v>2</x:v>
      </x:c>
      <x:c r="R316" t="n">
        <x:f>MIN(ReadMe!$C$8,MAX(0,INT(F316/ReadMe!$C$9)))</x:f>
        <x:v>2</x:v>
      </x:c>
      <x:c r="S316" t="n">
        <x:f>MIN(ReadMe!$C$8,MAX(0,INT(G316/ReadMe!$C$9)))</x:f>
        <x:v>2</x:v>
      </x:c>
      <x:c r="T316" t="n">
        <x:f>MIN(ReadMe!$C$8,MAX(0,INT(H316/ReadMe!$C$9)))</x:f>
        <x:v>2</x:v>
      </x:c>
    </x:row>
    <x:row r="317">
      <x:c r="A317" t="n">
        <x:v>311</x:v>
      </x:c>
      <x:c r="B317" s="97" t="n">
        <x:f>A317*ReadMe!$C$12</x:f>
        <x:v>77.75</x:v>
      </x:c>
      <x:c r="C317" s="97" t="n">
        <x:f>MIN(ReadMe!$C$10,C316+I317)</x:f>
        <x:v>694.7729159391934</x:v>
      </x:c>
      <x:c r="D317" s="97" t="n">
        <x:f>MIN(ReadMe!$C$10,D316+J317)</x:f>
        <x:v>681.0143611680713</x:v>
      </x:c>
      <x:c r="E317" s="97" t="n">
        <x:f>MIN(ReadMe!$C$10,E316+K317)</x:f>
        <x:v>670.509396351785</x:v>
      </x:c>
      <x:c r="F317" s="97" t="n">
        <x:f>MIN(ReadMe!$C$10,F316+L317)</x:f>
        <x:v>680.8710630509981</x:v>
      </x:c>
      <x:c r="G317" s="97" t="n">
        <x:f>MIN(ReadMe!$C$10,G316+M317)</x:f>
        <x:v>647.3185746676605</x:v>
      </x:c>
      <x:c r="H317" s="97" t="n">
        <x:f>MIN(ReadMe!$C$10,H316+N317)</x:f>
        <x:v>666.9623476423278</x:v>
      </x:c>
      <x:c r="I317" s="97" t="n">
        <x:f>IF(OR($A317&lt;=Drivers!$H$6,C316&gt;=ReadMe!$C$10),0,MAX(ReadMe!$C$15,(Drivers!$E$6+Drivers!$F$6*SIN($A317*ReadMe!$C$14+Drivers!$G$6))*INDEX(TrackData!$G$6:$G$315,MOD(INT(C316),ReadMe!$C$9)+1)*IF(AND($A317&gt;=Drivers!$I$6,$A317&lt;Drivers!$I$6+Drivers!$J$6),Drivers!$K$6,1)*IF(AND($A317&gt;=Drivers!$L$6,$A317&lt;Drivers!$L$6+Drivers!$M$6),Drivers!$N$6,1)))</x:f>
        <x:v>2.80466866978406</x:v>
      </x:c>
      <x:c r="J317" s="97" t="n">
        <x:f>IF(OR($A317&lt;=Drivers!$H$7,D316&gt;=ReadMe!$C$10),0,MAX(ReadMe!$C$15,(Drivers!$E$7+Drivers!$F$7*SIN($A317*ReadMe!$C$14+Drivers!$G$7))*INDEX(TrackData!$G$6:$G$315,MOD(INT(D316),ReadMe!$C$9)+1)*IF(AND($A317&gt;=Drivers!$I$7,$A317&lt;Drivers!$I$7+Drivers!$J$7),Drivers!$K$7,1)*IF(AND($A317&gt;=Drivers!$L$7,$A317&lt;Drivers!$L$7+Drivers!$M$7),Drivers!$N$7,1)))</x:f>
        <x:v>1.9177944888102774</x:v>
      </x:c>
      <x:c r="K317" s="97" t="n">
        <x:f>IF(OR($A317&lt;=Drivers!$H$8,E316&gt;=ReadMe!$C$10),0,MAX(ReadMe!$C$15,(Drivers!$E$8+Drivers!$F$8*SIN($A317*ReadMe!$C$14+Drivers!$G$8))*INDEX(TrackData!$G$6:$G$315,MOD(INT(E316),ReadMe!$C$9)+1)*IF(AND($A317&gt;=Drivers!$I$8,$A317&lt;Drivers!$I$8+Drivers!$J$8),Drivers!$K$8,1)*IF(AND($A317&gt;=Drivers!$L$8,$A317&lt;Drivers!$L$8+Drivers!$M$8),Drivers!$N$8,1)))</x:f>
        <x:v>1.687015219481919</x:v>
      </x:c>
      <x:c r="L317" s="97" t="n">
        <x:f>IF(OR($A317&lt;=Drivers!$H$9,F316&gt;=ReadMe!$C$10),0,MAX(ReadMe!$C$15,(Drivers!$E$9+Drivers!$F$9*SIN($A317*ReadMe!$C$14+Drivers!$G$9))*INDEX(TrackData!$G$6:$G$315,MOD(INT(F316),ReadMe!$C$9)+1)*IF(AND($A317&gt;=Drivers!$I$9,$A317&lt;Drivers!$I$9+Drivers!$J$9),Drivers!$K$9,1)*IF(AND($A317&gt;=Drivers!$L$9,$A317&lt;Drivers!$L$9+Drivers!$M$9),Drivers!$N$9,1)))</x:f>
        <x:v>1.6194172635017419</x:v>
      </x:c>
      <x:c r="M317" s="97" t="n">
        <x:f>IF(OR($A317&lt;=Drivers!$H$10,G316&gt;=ReadMe!$C$10),0,MAX(ReadMe!$C$15,(Drivers!$E$10+Drivers!$F$10*SIN($A317*ReadMe!$C$14+Drivers!$G$10))*INDEX(TrackData!$G$6:$G$315,MOD(INT(G316),ReadMe!$C$9)+1)*IF(AND($A317&gt;=Drivers!$I$10,$A317&lt;Drivers!$I$10+Drivers!$J$10),Drivers!$K$10,1)*IF(AND($A317&gt;=Drivers!$L$10,$A317&lt;Drivers!$L$10+Drivers!$M$10),Drivers!$N$10,1)))</x:f>
        <x:v>1.5263164325825689</x:v>
      </x:c>
      <x:c r="N317" s="97" t="n">
        <x:f>IF(OR($A317&lt;=Drivers!$H$11,H316&gt;=ReadMe!$C$10),0,MAX(ReadMe!$C$15,(Drivers!$E$11+Drivers!$F$11*SIN($A317*ReadMe!$C$14+Drivers!$G$11))*INDEX(TrackData!$G$6:$G$315,MOD(INT(H316),ReadMe!$C$9)+1)*IF(AND($A317&gt;=Drivers!$I$11,$A317&lt;Drivers!$I$11+Drivers!$J$11),Drivers!$K$11,1)*IF(AND($A317&gt;=Drivers!$L$11,$A317&lt;Drivers!$L$11+Drivers!$M$11),Drivers!$N$11,1)))</x:f>
        <x:v>1.7603110151918857</x:v>
      </x:c>
      <x:c r="O317" t="n">
        <x:f>MIN(ReadMe!$C$8,MAX(0,INT(C317/ReadMe!$C$9)))</x:f>
        <x:v>2</x:v>
      </x:c>
      <x:c r="P317" t="n">
        <x:f>MIN(ReadMe!$C$8,MAX(0,INT(D317/ReadMe!$C$9)))</x:f>
        <x:v>2</x:v>
      </x:c>
      <x:c r="Q317" t="n">
        <x:f>MIN(ReadMe!$C$8,MAX(0,INT(E317/ReadMe!$C$9)))</x:f>
        <x:v>2</x:v>
      </x:c>
      <x:c r="R317" t="n">
        <x:f>MIN(ReadMe!$C$8,MAX(0,INT(F317/ReadMe!$C$9)))</x:f>
        <x:v>2</x:v>
      </x:c>
      <x:c r="S317" t="n">
        <x:f>MIN(ReadMe!$C$8,MAX(0,INT(G317/ReadMe!$C$9)))</x:f>
        <x:v>2</x:v>
      </x:c>
      <x:c r="T317" t="n">
        <x:f>MIN(ReadMe!$C$8,MAX(0,INT(H317/ReadMe!$C$9)))</x:f>
        <x:v>2</x:v>
      </x:c>
    </x:row>
    <x:row r="318">
      <x:c r="A318" t="n">
        <x:v>312</x:v>
      </x:c>
      <x:c r="B318" s="97" t="n">
        <x:f>A318*ReadMe!$C$12</x:f>
        <x:v>78</x:v>
      </x:c>
      <x:c r="C318" s="97" t="n">
        <x:f>MIN(ReadMe!$C$10,C317+I318)</x:f>
        <x:v>697.5919103064591</x:v>
      </x:c>
      <x:c r="D318" s="97" t="n">
        <x:f>MIN(ReadMe!$C$10,D317+J318)</x:f>
        <x:v>682.9265072407005</x:v>
      </x:c>
      <x:c r="E318" s="97" t="n">
        <x:f>MIN(ReadMe!$C$10,E317+K318)</x:f>
        <x:v>673.0357045282813</x:v>
      </x:c>
      <x:c r="F318" s="97" t="n">
        <x:f>MIN(ReadMe!$C$10,F317+L318)</x:f>
        <x:v>682.4865570555919</x:v>
      </x:c>
      <x:c r="G318" s="97" t="n">
        <x:f>MIN(ReadMe!$C$10,G317+M318)</x:f>
        <x:v>648.8579727157463</x:v>
      </x:c>
      <x:c r="H318" s="97" t="n">
        <x:f>MIN(ReadMe!$C$10,H317+N318)</x:f>
        <x:v>668.737845664233</x:v>
      </x:c>
      <x:c r="I318" s="97" t="n">
        <x:f>IF(OR($A318&lt;=Drivers!$H$6,C317&gt;=ReadMe!$C$10),0,MAX(ReadMe!$C$15,(Drivers!$E$6+Drivers!$F$6*SIN($A318*ReadMe!$C$14+Drivers!$G$6))*INDEX(TrackData!$G$6:$G$315,MOD(INT(C317),ReadMe!$C$9)+1)*IF(AND($A318&gt;=Drivers!$I$6,$A318&lt;Drivers!$I$6+Drivers!$J$6),Drivers!$K$6,1)*IF(AND($A318&gt;=Drivers!$L$6,$A318&lt;Drivers!$L$6+Drivers!$M$6),Drivers!$N$6,1)))</x:f>
        <x:v>2.8189943672657227</x:v>
      </x:c>
      <x:c r="J318" s="97" t="n">
        <x:f>IF(OR($A318&lt;=Drivers!$H$7,D317&gt;=ReadMe!$C$10),0,MAX(ReadMe!$C$15,(Drivers!$E$7+Drivers!$F$7*SIN($A318*ReadMe!$C$14+Drivers!$G$7))*INDEX(TrackData!$G$6:$G$315,MOD(INT(D317),ReadMe!$C$9)+1)*IF(AND($A318&gt;=Drivers!$I$7,$A318&lt;Drivers!$I$7+Drivers!$J$7),Drivers!$K$7,1)*IF(AND($A318&gt;=Drivers!$L$7,$A318&lt;Drivers!$L$7+Drivers!$M$7),Drivers!$N$7,1)))</x:f>
        <x:v>1.9121460726291573</x:v>
      </x:c>
      <x:c r="K318" s="97" t="n">
        <x:f>IF(OR($A318&lt;=Drivers!$H$8,E317&gt;=ReadMe!$C$10),0,MAX(ReadMe!$C$15,(Drivers!$E$8+Drivers!$F$8*SIN($A318*ReadMe!$C$14+Drivers!$G$8))*INDEX(TrackData!$G$6:$G$315,MOD(INT(E317),ReadMe!$C$9)+1)*IF(AND($A318&gt;=Drivers!$I$8,$A318&lt;Drivers!$I$8+Drivers!$J$8),Drivers!$K$8,1)*IF(AND($A318&gt;=Drivers!$L$8,$A318&lt;Drivers!$L$8+Drivers!$M$8),Drivers!$N$8,1)))</x:f>
        <x:v>2.526308176496343</x:v>
      </x:c>
      <x:c r="L318" s="97" t="n">
        <x:f>IF(OR($A318&lt;=Drivers!$H$9,F317&gt;=ReadMe!$C$10),0,MAX(ReadMe!$C$15,(Drivers!$E$9+Drivers!$F$9*SIN($A318*ReadMe!$C$14+Drivers!$G$9))*INDEX(TrackData!$G$6:$G$315,MOD(INT(F317),ReadMe!$C$9)+1)*IF(AND($A318&gt;=Drivers!$I$9,$A318&lt;Drivers!$I$9+Drivers!$J$9),Drivers!$K$9,1)*IF(AND($A318&gt;=Drivers!$L$9,$A318&lt;Drivers!$L$9+Drivers!$M$9),Drivers!$N$9,1)))</x:f>
        <x:v>1.615494004593727</x:v>
      </x:c>
      <x:c r="M318" s="97" t="n">
        <x:f>IF(OR($A318&lt;=Drivers!$H$10,G317&gt;=ReadMe!$C$10),0,MAX(ReadMe!$C$15,(Drivers!$E$10+Drivers!$F$10*SIN($A318*ReadMe!$C$14+Drivers!$G$10))*INDEX(TrackData!$G$6:$G$315,MOD(INT(G317),ReadMe!$C$9)+1)*IF(AND($A318&gt;=Drivers!$I$10,$A318&lt;Drivers!$I$10+Drivers!$J$10),Drivers!$K$10,1)*IF(AND($A318&gt;=Drivers!$L$10,$A318&lt;Drivers!$L$10+Drivers!$M$10),Drivers!$N$10,1)))</x:f>
        <x:v>1.5393980480857514</x:v>
      </x:c>
      <x:c r="N318" s="97" t="n">
        <x:f>IF(OR($A318&lt;=Drivers!$H$11,H317&gt;=ReadMe!$C$10),0,MAX(ReadMe!$C$15,(Drivers!$E$11+Drivers!$F$11*SIN($A318*ReadMe!$C$14+Drivers!$G$11))*INDEX(TrackData!$G$6:$G$315,MOD(INT(H317),ReadMe!$C$9)+1)*IF(AND($A318&gt;=Drivers!$I$11,$A318&lt;Drivers!$I$11+Drivers!$J$11),Drivers!$K$11,1)*IF(AND($A318&gt;=Drivers!$L$11,$A318&lt;Drivers!$L$11+Drivers!$M$11),Drivers!$N$11,1)))</x:f>
        <x:v>1.7754980219051544</x:v>
      </x:c>
      <x:c r="O318" t="n">
        <x:f>MIN(ReadMe!$C$8,MAX(0,INT(C318/ReadMe!$C$9)))</x:f>
        <x:v>2</x:v>
      </x:c>
      <x:c r="P318" t="n">
        <x:f>MIN(ReadMe!$C$8,MAX(0,INT(D318/ReadMe!$C$9)))</x:f>
        <x:v>2</x:v>
      </x:c>
      <x:c r="Q318" t="n">
        <x:f>MIN(ReadMe!$C$8,MAX(0,INT(E318/ReadMe!$C$9)))</x:f>
        <x:v>2</x:v>
      </x:c>
      <x:c r="R318" t="n">
        <x:f>MIN(ReadMe!$C$8,MAX(0,INT(F318/ReadMe!$C$9)))</x:f>
        <x:v>2</x:v>
      </x:c>
      <x:c r="S318" t="n">
        <x:f>MIN(ReadMe!$C$8,MAX(0,INT(G318/ReadMe!$C$9)))</x:f>
        <x:v>2</x:v>
      </x:c>
      <x:c r="T318" t="n">
        <x:f>MIN(ReadMe!$C$8,MAX(0,INT(H318/ReadMe!$C$9)))</x:f>
        <x:v>2</x:v>
      </x:c>
    </x:row>
    <x:row r="319">
      <x:c r="A319" t="n">
        <x:v>313</x:v>
      </x:c>
      <x:c r="B319" s="97" t="n">
        <x:f>A319*ReadMe!$C$12</x:f>
        <x:v>78.25</x:v>
      </x:c>
      <x:c r="C319" s="97" t="n">
        <x:f>MIN(ReadMe!$C$10,C318+I319)</x:f>
        <x:v>699.461179058056</x:v>
      </x:c>
      <x:c r="D319" s="97" t="n">
        <x:f>MIN(ReadMe!$C$10,D318+J319)</x:f>
        <x:v>684.8317453050142</x:v>
      </x:c>
      <x:c r="E319" s="97" t="n">
        <x:f>MIN(ReadMe!$C$10,E318+K319)</x:f>
        <x:v>674.6836146431176</x:v>
      </x:c>
      <x:c r="F319" s="97" t="n">
        <x:f>MIN(ReadMe!$C$10,F318+L319)</x:f>
        <x:v>684.0992287614193</x:v>
      </x:c>
      <x:c r="G319" s="97" t="n">
        <x:f>MIN(ReadMe!$C$10,G318+M319)</x:f>
        <x:v>650.4114410853867</x:v>
      </x:c>
      <x:c r="H319" s="97" t="n">
        <x:f>MIN(ReadMe!$C$10,H318+N319)</x:f>
        <x:v>670.5283028114465</x:v>
      </x:c>
      <x:c r="I319" s="97" t="n">
        <x:f>IF(OR($A319&lt;=Drivers!$H$6,C318&gt;=ReadMe!$C$10),0,MAX(ReadMe!$C$15,(Drivers!$E$6+Drivers!$F$6*SIN($A319*ReadMe!$C$14+Drivers!$G$6))*INDEX(TrackData!$G$6:$G$315,MOD(INT(C318),ReadMe!$C$9)+1)*IF(AND($A319&gt;=Drivers!$I$6,$A319&lt;Drivers!$I$6+Drivers!$J$6),Drivers!$K$6,1)*IF(AND($A319&gt;=Drivers!$L$6,$A319&lt;Drivers!$L$6+Drivers!$M$6),Drivers!$N$6,1)))</x:f>
        <x:v>1.8692687515968798</x:v>
      </x:c>
      <x:c r="J319" s="97" t="n">
        <x:f>IF(OR($A319&lt;=Drivers!$H$7,D318&gt;=ReadMe!$C$10),0,MAX(ReadMe!$C$15,(Drivers!$E$7+Drivers!$F$7*SIN($A319*ReadMe!$C$14+Drivers!$G$7))*INDEX(TrackData!$G$6:$G$315,MOD(INT(D318),ReadMe!$C$9)+1)*IF(AND($A319&gt;=Drivers!$I$7,$A319&lt;Drivers!$I$7+Drivers!$J$7),Drivers!$K$7,1)*IF(AND($A319&gt;=Drivers!$L$7,$A319&lt;Drivers!$L$7+Drivers!$M$7),Drivers!$N$7,1)))</x:f>
        <x:v>1.90523806431369</x:v>
      </x:c>
      <x:c r="K319" s="97" t="n">
        <x:f>IF(OR($A319&lt;=Drivers!$H$8,E318&gt;=ReadMe!$C$10),0,MAX(ReadMe!$C$15,(Drivers!$E$8+Drivers!$F$8*SIN($A319*ReadMe!$C$14+Drivers!$G$8))*INDEX(TrackData!$G$6:$G$315,MOD(INT(E318),ReadMe!$C$9)+1)*IF(AND($A319&gt;=Drivers!$I$8,$A319&lt;Drivers!$I$8+Drivers!$J$8),Drivers!$K$8,1)*IF(AND($A319&gt;=Drivers!$L$8,$A319&lt;Drivers!$L$8+Drivers!$M$8),Drivers!$N$8,1)))</x:f>
        <x:v>1.6479101148363033</x:v>
      </x:c>
      <x:c r="L319" s="97" t="n">
        <x:f>IF(OR($A319&lt;=Drivers!$H$9,F318&gt;=ReadMe!$C$10),0,MAX(ReadMe!$C$15,(Drivers!$E$9+Drivers!$F$9*SIN($A319*ReadMe!$C$14+Drivers!$G$9))*INDEX(TrackData!$G$6:$G$315,MOD(INT(F318),ReadMe!$C$9)+1)*IF(AND($A319&gt;=Drivers!$I$9,$A319&lt;Drivers!$I$9+Drivers!$J$9),Drivers!$K$9,1)*IF(AND($A319&gt;=Drivers!$L$9,$A319&lt;Drivers!$L$9+Drivers!$M$9),Drivers!$N$9,1)))</x:f>
        <x:v>1.6126717058274307</x:v>
      </x:c>
      <x:c r="M319" s="97" t="n">
        <x:f>IF(OR($A319&lt;=Drivers!$H$10,G318&gt;=ReadMe!$C$10),0,MAX(ReadMe!$C$15,(Drivers!$E$10+Drivers!$F$10*SIN($A319*ReadMe!$C$14+Drivers!$G$10))*INDEX(TrackData!$G$6:$G$315,MOD(INT(G318),ReadMe!$C$9)+1)*IF(AND($A319&gt;=Drivers!$I$10,$A319&lt;Drivers!$I$10+Drivers!$J$10),Drivers!$K$10,1)*IF(AND($A319&gt;=Drivers!$L$10,$A319&lt;Drivers!$L$10+Drivers!$M$10),Drivers!$N$10,1)))</x:f>
        <x:v>1.5534683696404425</x:v>
      </x:c>
      <x:c r="N319" s="97" t="n">
        <x:f>IF(OR($A319&lt;=Drivers!$H$11,H318&gt;=ReadMe!$C$10),0,MAX(ReadMe!$C$15,(Drivers!$E$11+Drivers!$F$11*SIN($A319*ReadMe!$C$14+Drivers!$G$11))*INDEX(TrackData!$G$6:$G$315,MOD(INT(H318),ReadMe!$C$9)+1)*IF(AND($A319&gt;=Drivers!$I$11,$A319&lt;Drivers!$I$11+Drivers!$J$11),Drivers!$K$11,1)*IF(AND($A319&gt;=Drivers!$L$11,$A319&lt;Drivers!$L$11+Drivers!$M$11),Drivers!$N$11,1)))</x:f>
        <x:v>1.7904571472135098</x:v>
      </x:c>
      <x:c r="O319" t="n">
        <x:f>MIN(ReadMe!$C$8,MAX(0,INT(C319/ReadMe!$C$9)))</x:f>
        <x:v>2</x:v>
      </x:c>
      <x:c r="P319" t="n">
        <x:f>MIN(ReadMe!$C$8,MAX(0,INT(D319/ReadMe!$C$9)))</x:f>
        <x:v>2</x:v>
      </x:c>
      <x:c r="Q319" t="n">
        <x:f>MIN(ReadMe!$C$8,MAX(0,INT(E319/ReadMe!$C$9)))</x:f>
        <x:v>2</x:v>
      </x:c>
      <x:c r="R319" t="n">
        <x:f>MIN(ReadMe!$C$8,MAX(0,INT(F319/ReadMe!$C$9)))</x:f>
        <x:v>2</x:v>
      </x:c>
      <x:c r="S319" t="n">
        <x:f>MIN(ReadMe!$C$8,MAX(0,INT(G319/ReadMe!$C$9)))</x:f>
        <x:v>2</x:v>
      </x:c>
      <x:c r="T319" t="n">
        <x:f>MIN(ReadMe!$C$8,MAX(0,INT(H319/ReadMe!$C$9)))</x:f>
        <x:v>2</x:v>
      </x:c>
    </x:row>
    <x:row r="320">
      <x:c r="A320" t="n">
        <x:v>314</x:v>
      </x:c>
      <x:c r="B320" s="97" t="n">
        <x:f>A320*ReadMe!$C$12</x:f>
        <x:v>78.5</x:v>
      </x:c>
      <x:c r="C320" s="97" t="n">
        <x:f>MIN(ReadMe!$C$10,C319+I320)</x:f>
        <x:v>701.3383976642655</x:v>
      </x:c>
      <x:c r="D320" s="97" t="n">
        <x:f>MIN(ReadMe!$C$10,D319+J320)</x:f>
        <x:v>687.7061665562555</x:v>
      </x:c>
      <x:c r="E320" s="97" t="n">
        <x:f>MIN(ReadMe!$C$10,E319+K320)</x:f>
        <x:v>676.3124039543857</x:v>
      </x:c>
      <x:c r="F320" s="97" t="n">
        <x:f>MIN(ReadMe!$C$10,F319+L320)</x:f>
        <x:v>686.5400920930251</x:v>
      </x:c>
      <x:c r="G320" s="97" t="n">
        <x:f>MIN(ReadMe!$C$10,G319+M320)</x:f>
        <x:v>651.9798716078216</x:v>
      </x:c>
      <x:c r="H320" s="97" t="n">
        <x:f>MIN(ReadMe!$C$10,H319+N320)</x:f>
        <x:v>673.2632806854622</x:v>
      </x:c>
      <x:c r="I320" s="97" t="n">
        <x:f>IF(OR($A320&lt;=Drivers!$H$6,C319&gt;=ReadMe!$C$10),0,MAX(ReadMe!$C$15,(Drivers!$E$6+Drivers!$F$6*SIN($A320*ReadMe!$C$14+Drivers!$G$6))*INDEX(TrackData!$G$6:$G$315,MOD(INT(C319),ReadMe!$C$9)+1)*IF(AND($A320&gt;=Drivers!$I$6,$A320&lt;Drivers!$I$6+Drivers!$J$6),Drivers!$K$6,1)*IF(AND($A320&gt;=Drivers!$L$6,$A320&lt;Drivers!$L$6+Drivers!$M$6),Drivers!$N$6,1)))</x:f>
        <x:v>1.8772186062094218</x:v>
      </x:c>
      <x:c r="J320" s="97" t="n">
        <x:f>IF(OR($A320&lt;=Drivers!$H$7,D319&gt;=ReadMe!$C$10),0,MAX(ReadMe!$C$15,(Drivers!$E$7+Drivers!$F$7*SIN($A320*ReadMe!$C$14+Drivers!$G$7))*INDEX(TrackData!$G$6:$G$315,MOD(INT(D319),ReadMe!$C$9)+1)*IF(AND($A320&gt;=Drivers!$I$7,$A320&lt;Drivers!$I$7+Drivers!$J$7),Drivers!$K$7,1)*IF(AND($A320&gt;=Drivers!$L$7,$A320&lt;Drivers!$L$7+Drivers!$M$7),Drivers!$N$7,1)))</x:f>
        <x:v>2.8744212512412526</x:v>
      </x:c>
      <x:c r="K320" s="97" t="n">
        <x:f>IF(OR($A320&lt;=Drivers!$H$8,E319&gt;=ReadMe!$C$10),0,MAX(ReadMe!$C$15,(Drivers!$E$8+Drivers!$F$8*SIN($A320*ReadMe!$C$14+Drivers!$G$8))*INDEX(TrackData!$G$6:$G$315,MOD(INT(E319),ReadMe!$C$9)+1)*IF(AND($A320&gt;=Drivers!$I$8,$A320&lt;Drivers!$I$8+Drivers!$J$8),Drivers!$K$8,1)*IF(AND($A320&gt;=Drivers!$L$8,$A320&lt;Drivers!$L$8+Drivers!$M$8),Drivers!$N$8,1)))</x:f>
        <x:v>1.6287893112680245</x:v>
      </x:c>
      <x:c r="L320" s="97" t="n">
        <x:f>IF(OR($A320&lt;=Drivers!$H$9,F319&gt;=ReadMe!$C$10),0,MAX(ReadMe!$C$15,(Drivers!$E$9+Drivers!$F$9*SIN($A320*ReadMe!$C$14+Drivers!$G$9))*INDEX(TrackData!$G$6:$G$315,MOD(INT(F319),ReadMe!$C$9)+1)*IF(AND($A320&gt;=Drivers!$I$9,$A320&lt;Drivers!$I$9+Drivers!$J$9),Drivers!$K$9,1)*IF(AND($A320&gt;=Drivers!$L$9,$A320&lt;Drivers!$L$9+Drivers!$M$9),Drivers!$N$9,1)))</x:f>
        <x:v>2.4408633316057893</x:v>
      </x:c>
      <x:c r="M320" s="97" t="n">
        <x:f>IF(OR($A320&lt;=Drivers!$H$10,G319&gt;=ReadMe!$C$10),0,MAX(ReadMe!$C$15,(Drivers!$E$10+Drivers!$F$10*SIN($A320*ReadMe!$C$14+Drivers!$G$10))*INDEX(TrackData!$G$6:$G$315,MOD(INT(G319),ReadMe!$C$9)+1)*IF(AND($A320&gt;=Drivers!$I$10,$A320&lt;Drivers!$I$10+Drivers!$J$10),Drivers!$K$10,1)*IF(AND($A320&gt;=Drivers!$L$10,$A320&lt;Drivers!$L$10+Drivers!$M$10),Drivers!$N$10,1)))</x:f>
        <x:v>1.5684305224348278</x:v>
      </x:c>
      <x:c r="N320" s="97" t="n">
        <x:f>IF(OR($A320&lt;=Drivers!$H$11,H319&gt;=ReadMe!$C$10),0,MAX(ReadMe!$C$15,(Drivers!$E$11+Drivers!$F$11*SIN($A320*ReadMe!$C$14+Drivers!$G$11))*INDEX(TrackData!$G$6:$G$315,MOD(INT(H319),ReadMe!$C$9)+1)*IF(AND($A320&gt;=Drivers!$I$11,$A320&lt;Drivers!$I$11+Drivers!$J$11),Drivers!$K$11,1)*IF(AND($A320&gt;=Drivers!$L$11,$A320&lt;Drivers!$L$11+Drivers!$M$11),Drivers!$N$11,1)))</x:f>
        <x:v>2.734977874015705</x:v>
      </x:c>
      <x:c r="O320" t="n">
        <x:f>MIN(ReadMe!$C$8,MAX(0,INT(C320/ReadMe!$C$9)))</x:f>
        <x:v>2</x:v>
      </x:c>
      <x:c r="P320" t="n">
        <x:f>MIN(ReadMe!$C$8,MAX(0,INT(D320/ReadMe!$C$9)))</x:f>
        <x:v>2</x:v>
      </x:c>
      <x:c r="Q320" t="n">
        <x:f>MIN(ReadMe!$C$8,MAX(0,INT(E320/ReadMe!$C$9)))</x:f>
        <x:v>2</x:v>
      </x:c>
      <x:c r="R320" t="n">
        <x:f>MIN(ReadMe!$C$8,MAX(0,INT(F320/ReadMe!$C$9)))</x:f>
        <x:v>2</x:v>
      </x:c>
      <x:c r="S320" t="n">
        <x:f>MIN(ReadMe!$C$8,MAX(0,INT(G320/ReadMe!$C$9)))</x:f>
        <x:v>2</x:v>
      </x:c>
      <x:c r="T320" t="n">
        <x:f>MIN(ReadMe!$C$8,MAX(0,INT(H320/ReadMe!$C$9)))</x:f>
        <x:v>2</x:v>
      </x:c>
    </x:row>
    <x:row r="321">
      <x:c r="A321" t="n">
        <x:v>315</x:v>
      </x:c>
      <x:c r="B321" s="97" t="n">
        <x:f>A321*ReadMe!$C$12</x:f>
        <x:v>78.75</x:v>
      </x:c>
      <x:c r="C321" s="97" t="n">
        <x:f>MIN(ReadMe!$C$10,C320+I321)</x:f>
        <x:v>703.2227287753834</x:v>
      </x:c>
      <x:c r="D321" s="97" t="n">
        <x:f>MIN(ReadMe!$C$10,D320+J321)</x:f>
        <x:v>690.5665330168384</x:v>
      </x:c>
      <x:c r="E321" s="97" t="n">
        <x:f>MIN(ReadMe!$C$10,E320+K321)</x:f>
        <x:v>677.9225365877815</x:v>
      </x:c>
      <x:c r="F321" s="97" t="n">
        <x:f>MIN(ReadMe!$C$10,F320+L321)</x:f>
        <x:v>688.9800920951444</x:v>
      </x:c>
      <x:c r="G321" s="97" t="n">
        <x:f>MIN(ReadMe!$C$10,G320+M321)</x:f>
        <x:v>653.5640530991795</x:v>
      </x:c>
      <x:c r="H321" s="97" t="n">
        <x:f>MIN(ReadMe!$C$10,H320+N321)</x:f>
        <x:v>675.0825627401056</x:v>
      </x:c>
      <x:c r="I321" s="97" t="n">
        <x:f>IF(OR($A321&lt;=Drivers!$H$6,C320&gt;=ReadMe!$C$10),0,MAX(ReadMe!$C$15,(Drivers!$E$6+Drivers!$F$6*SIN($A321*ReadMe!$C$14+Drivers!$G$6))*INDEX(TrackData!$G$6:$G$315,MOD(INT(C320),ReadMe!$C$9)+1)*IF(AND($A321&gt;=Drivers!$I$6,$A321&lt;Drivers!$I$6+Drivers!$J$6),Drivers!$K$6,1)*IF(AND($A321&gt;=Drivers!$L$6,$A321&lt;Drivers!$L$6+Drivers!$M$6),Drivers!$N$6,1)))</x:f>
        <x:v>1.884331111117922</x:v>
      </x:c>
      <x:c r="J321" s="97" t="n">
        <x:f>IF(OR($A321&lt;=Drivers!$H$7,D320&gt;=ReadMe!$C$10),0,MAX(ReadMe!$C$15,(Drivers!$E$7+Drivers!$F$7*SIN($A321*ReadMe!$C$14+Drivers!$G$7))*INDEX(TrackData!$G$6:$G$315,MOD(INT(D320),ReadMe!$C$9)+1)*IF(AND($A321&gt;=Drivers!$I$7,$A321&lt;Drivers!$I$7+Drivers!$J$7),Drivers!$K$7,1)*IF(AND($A321&gt;=Drivers!$L$7,$A321&lt;Drivers!$L$7+Drivers!$M$7),Drivers!$N$7,1)))</x:f>
        <x:v>2.860366460582899</x:v>
      </x:c>
      <x:c r="K321" s="97" t="n">
        <x:f>IF(OR($A321&lt;=Drivers!$H$8,E320&gt;=ReadMe!$C$10),0,MAX(ReadMe!$C$15,(Drivers!$E$8+Drivers!$F$8*SIN($A321*ReadMe!$C$14+Drivers!$G$8))*INDEX(TrackData!$G$6:$G$315,MOD(INT(E320),ReadMe!$C$9)+1)*IF(AND($A321&gt;=Drivers!$I$8,$A321&lt;Drivers!$I$8+Drivers!$J$8),Drivers!$K$8,1)*IF(AND($A321&gt;=Drivers!$L$8,$A321&lt;Drivers!$L$8+Drivers!$M$8),Drivers!$N$8,1)))</x:f>
        <x:v>1.61013263339579</x:v>
      </x:c>
      <x:c r="L321" s="97" t="n">
        <x:f>IF(OR($A321&lt;=Drivers!$H$9,F320&gt;=ReadMe!$C$10),0,MAX(ReadMe!$C$15,(Drivers!$E$9+Drivers!$F$9*SIN($A321*ReadMe!$C$14+Drivers!$G$9))*INDEX(TrackData!$G$6:$G$315,MOD(INT(F320),ReadMe!$C$9)+1)*IF(AND($A321&gt;=Drivers!$I$9,$A321&lt;Drivers!$I$9+Drivers!$J$9),Drivers!$K$9,1)*IF(AND($A321&gt;=Drivers!$L$9,$A321&lt;Drivers!$L$9+Drivers!$M$9),Drivers!$N$9,1)))</x:f>
        <x:v>2.440000002119301</x:v>
      </x:c>
      <x:c r="M321" s="97" t="n">
        <x:f>IF(OR($A321&lt;=Drivers!$H$10,G320&gt;=ReadMe!$C$10),0,MAX(ReadMe!$C$15,(Drivers!$E$10+Drivers!$F$10*SIN($A321*ReadMe!$C$14+Drivers!$G$10))*INDEX(TrackData!$G$6:$G$315,MOD(INT(G320),ReadMe!$C$9)+1)*IF(AND($A321&gt;=Drivers!$I$10,$A321&lt;Drivers!$I$10+Drivers!$J$10),Drivers!$K$10,1)*IF(AND($A321&gt;=Drivers!$L$10,$A321&lt;Drivers!$L$10+Drivers!$M$10),Drivers!$N$10,1)))</x:f>
        <x:v>1.5841814913579422</x:v>
      </x:c>
      <x:c r="N321" s="97" t="n">
        <x:f>IF(OR($A321&lt;=Drivers!$H$11,H320&gt;=ReadMe!$C$10),0,MAX(ReadMe!$C$15,(Drivers!$E$11+Drivers!$F$11*SIN($A321*ReadMe!$C$14+Drivers!$G$11))*INDEX(TrackData!$G$6:$G$315,MOD(INT(H320),ReadMe!$C$9)+1)*IF(AND($A321&gt;=Drivers!$I$11,$A321&lt;Drivers!$I$11+Drivers!$J$11),Drivers!$K$11,1)*IF(AND($A321&gt;=Drivers!$L$11,$A321&lt;Drivers!$L$11+Drivers!$M$11),Drivers!$N$11,1)))</x:f>
        <x:v>1.8192820546433717</x:v>
      </x:c>
      <x:c r="O321" t="n">
        <x:f>MIN(ReadMe!$C$8,MAX(0,INT(C321/ReadMe!$C$9)))</x:f>
        <x:v>2</x:v>
      </x:c>
      <x:c r="P321" t="n">
        <x:f>MIN(ReadMe!$C$8,MAX(0,INT(D321/ReadMe!$C$9)))</x:f>
        <x:v>2</x:v>
      </x:c>
      <x:c r="Q321" t="n">
        <x:f>MIN(ReadMe!$C$8,MAX(0,INT(E321/ReadMe!$C$9)))</x:f>
        <x:v>2</x:v>
      </x:c>
      <x:c r="R321" t="n">
        <x:f>MIN(ReadMe!$C$8,MAX(0,INT(F321/ReadMe!$C$9)))</x:f>
        <x:v>2</x:v>
      </x:c>
      <x:c r="S321" t="n">
        <x:f>MIN(ReadMe!$C$8,MAX(0,INT(G321/ReadMe!$C$9)))</x:f>
        <x:v>2</x:v>
      </x:c>
      <x:c r="T321" t="n">
        <x:f>MIN(ReadMe!$C$8,MAX(0,INT(H321/ReadMe!$C$9)))</x:f>
        <x:v>2</x:v>
      </x:c>
    </x:row>
    <x:row r="322">
      <x:c r="A322" t="n">
        <x:v>316</x:v>
      </x:c>
      <x:c r="B322" s="97" t="n">
        <x:f>A322*ReadMe!$C$12</x:f>
        <x:v>79</x:v>
      </x:c>
      <x:c r="C322" s="97" t="n">
        <x:f>MIN(ReadMe!$C$10,C321+I322)</x:f>
        <x:v>705.113286071782</x:v>
      </x:c>
      <x:c r="D322" s="97" t="n">
        <x:f>MIN(ReadMe!$C$10,D321+J322)</x:f>
        <x:v>693.4111897526135</x:v>
      </x:c>
      <x:c r="E322" s="97" t="n">
        <x:f>MIN(ReadMe!$C$10,E321+K322)</x:f>
        <x:v>679.5146051210874</x:v>
      </x:c>
      <x:c r="F322" s="97" t="n">
        <x:f>MIN(ReadMe!$C$10,F321+L322)</x:f>
        <x:v>691.4209500292746</x:v>
      </x:c>
      <x:c r="G322" s="97" t="n">
        <x:f>MIN(ReadMe!$C$10,G321+M322)</x:f>
        <x:v>655.164665929443</x:v>
      </x:c>
      <x:c r="H322" s="97" t="n">
        <x:f>MIN(ReadMe!$C$10,H321+N322)</x:f>
        <x:v>676.9155121160554</x:v>
      </x:c>
      <x:c r="I322" s="97" t="n">
        <x:f>IF(OR($A322&lt;=Drivers!$H$6,C321&gt;=ReadMe!$C$10),0,MAX(ReadMe!$C$15,(Drivers!$E$6+Drivers!$F$6*SIN($A322*ReadMe!$C$14+Drivers!$G$6))*INDEX(TrackData!$G$6:$G$315,MOD(INT(C321),ReadMe!$C$9)+1)*IF(AND($A322&gt;=Drivers!$I$6,$A322&lt;Drivers!$I$6+Drivers!$J$6),Drivers!$K$6,1)*IF(AND($A322&gt;=Drivers!$L$6,$A322&lt;Drivers!$L$6+Drivers!$M$6),Drivers!$N$6,1)))</x:f>
        <x:v>1.8905572963985684</x:v>
      </x:c>
      <x:c r="J322" s="97" t="n">
        <x:f>IF(OR($A322&lt;=Drivers!$H$7,D321&gt;=ReadMe!$C$10),0,MAX(ReadMe!$C$15,(Drivers!$E$7+Drivers!$F$7*SIN($A322*ReadMe!$C$14+Drivers!$G$7))*INDEX(TrackData!$G$6:$G$315,MOD(INT(D321),ReadMe!$C$9)+1)*IF(AND($A322&gt;=Drivers!$I$7,$A322&lt;Drivers!$I$7+Drivers!$J$7),Drivers!$K$7,1)*IF(AND($A322&gt;=Drivers!$L$7,$A322&lt;Drivers!$L$7+Drivers!$M$7),Drivers!$N$7,1)))</x:f>
        <x:v>2.844656735775044</x:v>
      </x:c>
      <x:c r="K322" s="97" t="n">
        <x:f>IF(OR($A322&lt;=Drivers!$H$8,E321&gt;=ReadMe!$C$10),0,MAX(ReadMe!$C$15,(Drivers!$E$8+Drivers!$F$8*SIN($A322*ReadMe!$C$14+Drivers!$G$8))*INDEX(TrackData!$G$6:$G$315,MOD(INT(E321),ReadMe!$C$9)+1)*IF(AND($A322&gt;=Drivers!$I$8,$A322&lt;Drivers!$I$8+Drivers!$J$8),Drivers!$K$8,1)*IF(AND($A322&gt;=Drivers!$L$8,$A322&lt;Drivers!$L$8+Drivers!$M$8),Drivers!$N$8,1)))</x:f>
        <x:v>1.592068533305854</x:v>
      </x:c>
      <x:c r="L322" s="97" t="n">
        <x:f>IF(OR($A322&lt;=Drivers!$H$9,F321&gt;=ReadMe!$C$10),0,MAX(ReadMe!$C$15,(Drivers!$E$9+Drivers!$F$9*SIN($A322*ReadMe!$C$14+Drivers!$G$9))*INDEX(TrackData!$G$6:$G$315,MOD(INT(F321),ReadMe!$C$9)+1)*IF(AND($A322&gt;=Drivers!$I$9,$A322&lt;Drivers!$I$9+Drivers!$J$9),Drivers!$K$9,1)*IF(AND($A322&gt;=Drivers!$L$9,$A322&lt;Drivers!$L$9+Drivers!$M$9),Drivers!$N$9,1)))</x:f>
        <x:v>2.440857934130215</x:v>
      </x:c>
      <x:c r="M322" s="97" t="n">
        <x:f>IF(OR($A322&lt;=Drivers!$H$10,G321&gt;=ReadMe!$C$10),0,MAX(ReadMe!$C$15,(Drivers!$E$10+Drivers!$F$10*SIN($A322*ReadMe!$C$14+Drivers!$G$10))*INDEX(TrackData!$G$6:$G$315,MOD(INT(G321),ReadMe!$C$9)+1)*IF(AND($A322&gt;=Drivers!$I$10,$A322&lt;Drivers!$I$10+Drivers!$J$10),Drivers!$K$10,1)*IF(AND($A322&gt;=Drivers!$L$10,$A322&lt;Drivers!$L$10+Drivers!$M$10),Drivers!$N$10,1)))</x:f>
        <x:v>1.6006128302634484</x:v>
      </x:c>
      <x:c r="N322" s="97" t="n">
        <x:f>IF(OR($A322&lt;=Drivers!$H$11,H321&gt;=ReadMe!$C$10),0,MAX(ReadMe!$C$15,(Drivers!$E$11+Drivers!$F$11*SIN($A322*ReadMe!$C$14+Drivers!$G$11))*INDEX(TrackData!$G$6:$G$315,MOD(INT(H321),ReadMe!$C$9)+1)*IF(AND($A322&gt;=Drivers!$I$11,$A322&lt;Drivers!$I$11+Drivers!$J$11),Drivers!$K$11,1)*IF(AND($A322&gt;=Drivers!$L$11,$A322&lt;Drivers!$L$11+Drivers!$M$11),Drivers!$N$11,1)))</x:f>
        <x:v>1.8329493759498947</x:v>
      </x:c>
      <x:c r="O322" t="n">
        <x:f>MIN(ReadMe!$C$8,MAX(0,INT(C322/ReadMe!$C$9)))</x:f>
        <x:v>2</x:v>
      </x:c>
      <x:c r="P322" t="n">
        <x:f>MIN(ReadMe!$C$8,MAX(0,INT(D322/ReadMe!$C$9)))</x:f>
        <x:v>2</x:v>
      </x:c>
      <x:c r="Q322" t="n">
        <x:f>MIN(ReadMe!$C$8,MAX(0,INT(E322/ReadMe!$C$9)))</x:f>
        <x:v>2</x:v>
      </x:c>
      <x:c r="R322" t="n">
        <x:f>MIN(ReadMe!$C$8,MAX(0,INT(F322/ReadMe!$C$9)))</x:f>
        <x:v>2</x:v>
      </x:c>
      <x:c r="S322" t="n">
        <x:f>MIN(ReadMe!$C$8,MAX(0,INT(G322/ReadMe!$C$9)))</x:f>
        <x:v>2</x:v>
      </x:c>
      <x:c r="T322" t="n">
        <x:f>MIN(ReadMe!$C$8,MAX(0,INT(H322/ReadMe!$C$9)))</x:f>
        <x:v>2</x:v>
      </x:c>
    </x:row>
    <x:row r="323">
      <x:c r="A323" t="n">
        <x:v>317</x:v>
      </x:c>
      <x:c r="B323" s="97" t="n">
        <x:f>A323*ReadMe!$C$12</x:f>
        <x:v>79.25</x:v>
      </x:c>
      <x:c r="C323" s="97" t="n">
        <x:f>MIN(ReadMe!$C$10,C322+I323)</x:f>
        <x:v>707.009140366261</x:v>
      </x:c>
      <x:c r="D323" s="97" t="n">
        <x:f>MIN(ReadMe!$C$10,D322+J323)</x:f>
        <x:v>696.2385899916098</x:v>
      </x:c>
      <x:c r="E323" s="97" t="n">
        <x:f>MIN(ReadMe!$C$10,E322+K323)</x:f>
        <x:v>681.0893265042465</x:v>
      </x:c>
      <x:c r="F323" s="97" t="n">
        <x:f>MIN(ReadMe!$C$10,F322+L323)</x:f>
        <x:v>693.8643812500118</x:v>
      </x:c>
      <x:c r="G323" s="97" t="n">
        <x:f>MIN(ReadMe!$C$10,G322+M323)</x:f>
        <x:v>657.6155923061496</x:v>
      </x:c>
      <x:c r="H323" s="97" t="n">
        <x:f>MIN(ReadMe!$C$10,H322+N323)</x:f>
        <x:v>678.7615053766888</x:v>
      </x:c>
      <x:c r="I323" s="97" t="n">
        <x:f>IF(OR($A323&lt;=Drivers!$H$6,C322&gt;=ReadMe!$C$10),0,MAX(ReadMe!$C$15,(Drivers!$E$6+Drivers!$F$6*SIN($A323*ReadMe!$C$14+Drivers!$G$6))*INDEX(TrackData!$G$6:$G$315,MOD(INT(C322),ReadMe!$C$9)+1)*IF(AND($A323&gt;=Drivers!$I$6,$A323&lt;Drivers!$I$6+Drivers!$J$6),Drivers!$K$6,1)*IF(AND($A323&gt;=Drivers!$L$6,$A323&lt;Drivers!$L$6+Drivers!$M$6),Drivers!$N$6,1)))</x:f>
        <x:v>1.895854294479001</x:v>
      </x:c>
      <x:c r="J323" s="97" t="n">
        <x:f>IF(OR($A323&lt;=Drivers!$H$7,D322&gt;=ReadMe!$C$10),0,MAX(ReadMe!$C$15,(Drivers!$E$7+Drivers!$F$7*SIN($A323*ReadMe!$C$14+Drivers!$G$7))*INDEX(TrackData!$G$6:$G$315,MOD(INT(D322),ReadMe!$C$9)+1)*IF(AND($A323&gt;=Drivers!$I$7,$A323&lt;Drivers!$I$7+Drivers!$J$7),Drivers!$K$7,1)*IF(AND($A323&gt;=Drivers!$L$7,$A323&lt;Drivers!$L$7+Drivers!$M$7),Drivers!$N$7,1)))</x:f>
        <x:v>2.8274002389963915</x:v>
      </x:c>
      <x:c r="K323" s="97" t="n">
        <x:f>IF(OR($A323&lt;=Drivers!$H$8,E322&gt;=ReadMe!$C$10),0,MAX(ReadMe!$C$15,(Drivers!$E$8+Drivers!$F$8*SIN($A323*ReadMe!$C$14+Drivers!$G$8))*INDEX(TrackData!$G$6:$G$315,MOD(INT(E322),ReadMe!$C$9)+1)*IF(AND($A323&gt;=Drivers!$I$8,$A323&lt;Drivers!$I$8+Drivers!$J$8),Drivers!$K$8,1)*IF(AND($A323&gt;=Drivers!$L$8,$A323&lt;Drivers!$L$8+Drivers!$M$8),Drivers!$N$8,1)))</x:f>
        <x:v>1.5747213831591502</x:v>
      </x:c>
      <x:c r="L323" s="97" t="n">
        <x:f>IF(OR($A323&lt;=Drivers!$H$9,F322&gt;=ReadMe!$C$10),0,MAX(ReadMe!$C$15,(Drivers!$E$9+Drivers!$F$9*SIN($A323*ReadMe!$C$14+Drivers!$G$9))*INDEX(TrackData!$G$6:$G$315,MOD(INT(F322),ReadMe!$C$9)+1)*IF(AND($A323&gt;=Drivers!$I$9,$A323&lt;Drivers!$I$9+Drivers!$J$9),Drivers!$K$9,1)*IF(AND($A323&gt;=Drivers!$L$9,$A323&lt;Drivers!$L$9+Drivers!$M$9),Drivers!$N$9,1)))</x:f>
        <x:v>2.4434312207371285</x:v>
      </x:c>
      <x:c r="M323" s="97" t="n">
        <x:f>IF(OR($A323&lt;=Drivers!$H$10,G322&gt;=ReadMe!$C$10),0,MAX(ReadMe!$C$15,(Drivers!$E$10+Drivers!$F$10*SIN($A323*ReadMe!$C$14+Drivers!$G$10))*INDEX(TrackData!$G$6:$G$315,MOD(INT(G322),ReadMe!$C$9)+1)*IF(AND($A323&gt;=Drivers!$I$10,$A323&lt;Drivers!$I$10+Drivers!$J$10),Drivers!$K$10,1)*IF(AND($A323&gt;=Drivers!$L$10,$A323&lt;Drivers!$L$10+Drivers!$M$10),Drivers!$N$10,1)))</x:f>
        <x:v>2.4509263767065947</x:v>
      </x:c>
      <x:c r="N323" s="97" t="n">
        <x:f>IF(OR($A323&lt;=Drivers!$H$11,H322&gt;=ReadMe!$C$10),0,MAX(ReadMe!$C$15,(Drivers!$E$11+Drivers!$F$11*SIN($A323*ReadMe!$C$14+Drivers!$G$11))*INDEX(TrackData!$G$6:$G$315,MOD(INT(H322),ReadMe!$C$9)+1)*IF(AND($A323&gt;=Drivers!$I$11,$A323&lt;Drivers!$I$11+Drivers!$J$11),Drivers!$K$11,1)*IF(AND($A323&gt;=Drivers!$L$11,$A323&lt;Drivers!$L$11+Drivers!$M$11),Drivers!$N$11,1)))</x:f>
        <x:v>1.8459932606333882</x:v>
      </x:c>
      <x:c r="O323" t="n">
        <x:f>MIN(ReadMe!$C$8,MAX(0,INT(C323/ReadMe!$C$9)))</x:f>
        <x:v>2</x:v>
      </x:c>
      <x:c r="P323" t="n">
        <x:f>MIN(ReadMe!$C$8,MAX(0,INT(D323/ReadMe!$C$9)))</x:f>
        <x:v>2</x:v>
      </x:c>
      <x:c r="Q323" t="n">
        <x:f>MIN(ReadMe!$C$8,MAX(0,INT(E323/ReadMe!$C$9)))</x:f>
        <x:v>2</x:v>
      </x:c>
      <x:c r="R323" t="n">
        <x:f>MIN(ReadMe!$C$8,MAX(0,INT(F323/ReadMe!$C$9)))</x:f>
        <x:v>2</x:v>
      </x:c>
      <x:c r="S323" t="n">
        <x:f>MIN(ReadMe!$C$8,MAX(0,INT(G323/ReadMe!$C$9)))</x:f>
        <x:v>2</x:v>
      </x:c>
      <x:c r="T323" t="n">
        <x:f>MIN(ReadMe!$C$8,MAX(0,INT(H323/ReadMe!$C$9)))</x:f>
        <x:v>2</x:v>
      </x:c>
    </x:row>
    <x:row r="324">
      <x:c r="A324" t="n">
        <x:v>318</x:v>
      </x:c>
      <x:c r="B324" s="97" t="n">
        <x:f>A324*ReadMe!$C$12</x:f>
        <x:v>79.5</x:v>
      </x:c>
      <x:c r="C324" s="97" t="n">
        <x:f>MIN(ReadMe!$C$10,C323+I324)</x:f>
        <x:v>709.88820951063</x:v>
      </x:c>
      <x:c r="D324" s="97" t="n">
        <x:f>MIN(ReadMe!$C$10,D323+J324)</x:f>
        <x:v>698.0923424077442</x:v>
      </x:c>
      <x:c r="E324" s="97" t="n">
        <x:f>MIN(ReadMe!$C$10,E323+K324)</x:f>
        <x:v>682.6475371231297</x:v>
      </x:c>
      <x:c r="F324" s="97" t="n">
        <x:f>MIN(ReadMe!$C$10,F323+L324)</x:f>
        <x:v>696.3120833947551</x:v>
      </x:c>
      <x:c r="G324" s="97" t="n">
        <x:f>MIN(ReadMe!$C$10,G323+M324)</x:f>
        <x:v>660.0929562310766</x:v>
      </x:c>
      <x:c r="H324" s="97" t="n">
        <x:f>MIN(ReadMe!$C$10,H323+N324)</x:f>
        <x:v>680.619829277636</x:v>
      </x:c>
      <x:c r="I324" s="97" t="n">
        <x:f>IF(OR($A324&lt;=Drivers!$H$6,C323&gt;=ReadMe!$C$10),0,MAX(ReadMe!$C$15,(Drivers!$E$6+Drivers!$F$6*SIN($A324*ReadMe!$C$14+Drivers!$G$6))*INDEX(TrackData!$G$6:$G$315,MOD(INT(C323),ReadMe!$C$9)+1)*IF(AND($A324&gt;=Drivers!$I$6,$A324&lt;Drivers!$I$6+Drivers!$J$6),Drivers!$K$6,1)*IF(AND($A324&gt;=Drivers!$L$6,$A324&lt;Drivers!$L$6+Drivers!$M$6),Drivers!$N$6,1)))</x:f>
        <x:v>2.879069144368969</x:v>
      </x:c>
      <x:c r="J324" s="97" t="n">
        <x:f>IF(OR($A324&lt;=Drivers!$H$7,D323&gt;=ReadMe!$C$10),0,MAX(ReadMe!$C$15,(Drivers!$E$7+Drivers!$F$7*SIN($A324*ReadMe!$C$14+Drivers!$G$7))*INDEX(TrackData!$G$6:$G$315,MOD(INT(D323),ReadMe!$C$9)+1)*IF(AND($A324&gt;=Drivers!$I$7,$A324&lt;Drivers!$I$7+Drivers!$J$7),Drivers!$K$7,1)*IF(AND($A324&gt;=Drivers!$L$7,$A324&lt;Drivers!$L$7+Drivers!$M$7),Drivers!$N$7,1)))</x:f>
        <x:v>1.8537524161344452</x:v>
      </x:c>
      <x:c r="K324" s="97" t="n">
        <x:f>IF(OR($A324&lt;=Drivers!$H$8,E323&gt;=ReadMe!$C$10),0,MAX(ReadMe!$C$15,(Drivers!$E$8+Drivers!$F$8*SIN($A324*ReadMe!$C$14+Drivers!$G$8))*INDEX(TrackData!$G$6:$G$315,MOD(INT(E323),ReadMe!$C$9)+1)*IF(AND($A324&gt;=Drivers!$I$8,$A324&lt;Drivers!$I$8+Drivers!$J$8),Drivers!$K$8,1)*IF(AND($A324&gt;=Drivers!$L$8,$A324&lt;Drivers!$L$8+Drivers!$M$8),Drivers!$N$8,1)))</x:f>
        <x:v>1.5582106188832388</x:v>
      </x:c>
      <x:c r="L324" s="97" t="n">
        <x:f>IF(OR($A324&lt;=Drivers!$H$9,F323&gt;=ReadMe!$C$10),0,MAX(ReadMe!$C$15,(Drivers!$E$9+Drivers!$F$9*SIN($A324*ReadMe!$C$14+Drivers!$G$9))*INDEX(TrackData!$G$6:$G$315,MOD(INT(F323),ReadMe!$C$9)+1)*IF(AND($A324&gt;=Drivers!$I$9,$A324&lt;Drivers!$I$9+Drivers!$J$9),Drivers!$K$9,1)*IF(AND($A324&gt;=Drivers!$L$9,$A324&lt;Drivers!$L$9+Drivers!$M$9),Drivers!$N$9,1)))</x:f>
        <x:v>2.44770214474326</x:v>
      </x:c>
      <x:c r="M324" s="97" t="n">
        <x:f>IF(OR($A324&lt;=Drivers!$H$10,G323&gt;=ReadMe!$C$10),0,MAX(ReadMe!$C$15,(Drivers!$E$10+Drivers!$F$10*SIN($A324*ReadMe!$C$14+Drivers!$G$10))*INDEX(TrackData!$G$6:$G$315,MOD(INT(G323),ReadMe!$C$9)+1)*IF(AND($A324&gt;=Drivers!$I$10,$A324&lt;Drivers!$I$10+Drivers!$J$10),Drivers!$K$10,1)*IF(AND($A324&gt;=Drivers!$L$10,$A324&lt;Drivers!$L$10+Drivers!$M$10),Drivers!$N$10,1)))</x:f>
        <x:v>2.477363924927087</x:v>
      </x:c>
      <x:c r="N324" s="97" t="n">
        <x:f>IF(OR($A324&lt;=Drivers!$H$11,H323&gt;=ReadMe!$C$10),0,MAX(ReadMe!$C$15,(Drivers!$E$11+Drivers!$F$11*SIN($A324*ReadMe!$C$14+Drivers!$G$11))*INDEX(TrackData!$G$6:$G$315,MOD(INT(H323),ReadMe!$C$9)+1)*IF(AND($A324&gt;=Drivers!$I$11,$A324&lt;Drivers!$I$11+Drivers!$J$11),Drivers!$K$11,1)*IF(AND($A324&gt;=Drivers!$L$11,$A324&lt;Drivers!$L$11+Drivers!$M$11),Drivers!$N$11,1)))</x:f>
        <x:v>1.8583239009471602</x:v>
      </x:c>
      <x:c r="O324" t="n">
        <x:f>MIN(ReadMe!$C$8,MAX(0,INT(C324/ReadMe!$C$9)))</x:f>
        <x:v>2</x:v>
      </x:c>
      <x:c r="P324" t="n">
        <x:f>MIN(ReadMe!$C$8,MAX(0,INT(D324/ReadMe!$C$9)))</x:f>
        <x:v>2</x:v>
      </x:c>
      <x:c r="Q324" t="n">
        <x:f>MIN(ReadMe!$C$8,MAX(0,INT(E324/ReadMe!$C$9)))</x:f>
        <x:v>2</x:v>
      </x:c>
      <x:c r="R324" t="n">
        <x:f>MIN(ReadMe!$C$8,MAX(0,INT(F324/ReadMe!$C$9)))</x:f>
        <x:v>2</x:v>
      </x:c>
      <x:c r="S324" t="n">
        <x:f>MIN(ReadMe!$C$8,MAX(0,INT(G324/ReadMe!$C$9)))</x:f>
        <x:v>2</x:v>
      </x:c>
      <x:c r="T324" t="n">
        <x:f>MIN(ReadMe!$C$8,MAX(0,INT(H324/ReadMe!$C$9)))</x:f>
        <x:v>2</x:v>
      </x:c>
    </x:row>
    <x:row r="325">
      <x:c r="A325" t="n">
        <x:v>319</x:v>
      </x:c>
      <x:c r="B325" s="97" t="n">
        <x:f>A325*ReadMe!$C$12</x:f>
        <x:v>79.75</x:v>
      </x:c>
      <x:c r="C325" s="97" t="n">
        <x:f>MIN(ReadMe!$C$10,C324+I325)</x:f>
        <x:v>712.7723329914348</x:v>
      </x:c>
      <x:c r="D325" s="97" t="n">
        <x:f>MIN(ReadMe!$C$10,D324+J325)</x:f>
        <x:v>699.932905533155</x:v>
      </x:c>
      <x:c r="E325" s="97" t="n">
        <x:f>MIN(ReadMe!$C$10,E324+K325)</x:f>
        <x:v>684.1901870409802</x:v>
      </x:c>
      <x:c r="F325" s="97" t="n">
        <x:f>MIN(ReadMe!$C$10,F324+L325)</x:f>
        <x:v>697.9314866531776</x:v>
      </x:c>
      <x:c r="G325" s="97" t="n">
        <x:f>MIN(ReadMe!$C$10,G324+M325)</x:f>
        <x:v>661.7457952711503</x:v>
      </x:c>
      <x:c r="H325" s="97" t="n">
        <x:f>MIN(ReadMe!$C$10,H324+N325)</x:f>
        <x:v>682.4896856775008</x:v>
      </x:c>
      <x:c r="I325" s="97" t="n">
        <x:f>IF(OR($A325&lt;=Drivers!$H$6,C324&gt;=ReadMe!$C$10),0,MAX(ReadMe!$C$15,(Drivers!$E$6+Drivers!$F$6*SIN($A325*ReadMe!$C$14+Drivers!$G$6))*INDEX(TrackData!$G$6:$G$315,MOD(INT(C324),ReadMe!$C$9)+1)*IF(AND($A325&gt;=Drivers!$I$6,$A325&lt;Drivers!$I$6+Drivers!$J$6),Drivers!$K$6,1)*IF(AND($A325&gt;=Drivers!$L$6,$A325&lt;Drivers!$L$6+Drivers!$M$6),Drivers!$N$6,1)))</x:f>
        <x:v>2.8841234808049023</x:v>
      </x:c>
      <x:c r="J325" s="97" t="n">
        <x:f>IF(OR($A325&lt;=Drivers!$H$7,D324&gt;=ReadMe!$C$10),0,MAX(ReadMe!$C$15,(Drivers!$E$7+Drivers!$F$7*SIN($A325*ReadMe!$C$14+Drivers!$G$7))*INDEX(TrackData!$G$6:$G$315,MOD(INT(D324),ReadMe!$C$9)+1)*IF(AND($A325&gt;=Drivers!$I$7,$A325&lt;Drivers!$I$7+Drivers!$J$7),Drivers!$K$7,1)*IF(AND($A325&gt;=Drivers!$L$7,$A325&lt;Drivers!$L$7+Drivers!$M$7),Drivers!$N$7,1)))</x:f>
        <x:v>1.8405631254108012</x:v>
      </x:c>
      <x:c r="K325" s="97" t="n">
        <x:f>IF(OR($A325&lt;=Drivers!$H$8,E324&gt;=ReadMe!$C$10),0,MAX(ReadMe!$C$15,(Drivers!$E$8+Drivers!$F$8*SIN($A325*ReadMe!$C$14+Drivers!$G$8))*INDEX(TrackData!$G$6:$G$315,MOD(INT(E324),ReadMe!$C$9)+1)*IF(AND($A325&gt;=Drivers!$I$8,$A325&lt;Drivers!$I$8+Drivers!$J$8),Drivers!$K$8,1)*IF(AND($A325&gt;=Drivers!$L$8,$A325&lt;Drivers!$L$8+Drivers!$M$8),Drivers!$N$8,1)))</x:f>
        <x:v>1.5426499178504485</x:v>
      </x:c>
      <x:c r="L325" s="97" t="n">
        <x:f>IF(OR($A325&lt;=Drivers!$H$9,F324&gt;=ReadMe!$C$10),0,MAX(ReadMe!$C$15,(Drivers!$E$9+Drivers!$F$9*SIN($A325*ReadMe!$C$14+Drivers!$G$9))*INDEX(TrackData!$G$6:$G$315,MOD(INT(F324),ReadMe!$C$9)+1)*IF(AND($A325&gt;=Drivers!$I$9,$A325&lt;Drivers!$I$9+Drivers!$J$9),Drivers!$K$9,1)*IF(AND($A325&gt;=Drivers!$L$9,$A325&lt;Drivers!$L$9+Drivers!$M$9),Drivers!$N$9,1)))</x:f>
        <x:v>1.6194032584225049</x:v>
      </x:c>
      <x:c r="M325" s="97" t="n">
        <x:f>IF(OR($A325&lt;=Drivers!$H$10,G324&gt;=ReadMe!$C$10),0,MAX(ReadMe!$C$15,(Drivers!$E$10+Drivers!$F$10*SIN($A325*ReadMe!$C$14+Drivers!$G$10))*INDEX(TrackData!$G$6:$G$315,MOD(INT(G324),ReadMe!$C$9)+1)*IF(AND($A325&gt;=Drivers!$I$10,$A325&lt;Drivers!$I$10+Drivers!$J$10),Drivers!$K$10,1)*IF(AND($A325&gt;=Drivers!$L$10,$A325&lt;Drivers!$L$10+Drivers!$M$10),Drivers!$N$10,1)))</x:f>
        <x:v>1.6528390400736714</x:v>
      </x:c>
      <x:c r="N325" s="97" t="n">
        <x:f>IF(OR($A325&lt;=Drivers!$H$11,H324&gt;=ReadMe!$C$10),0,MAX(ReadMe!$C$15,(Drivers!$E$11+Drivers!$F$11*SIN($A325*ReadMe!$C$14+Drivers!$G$11))*INDEX(TrackData!$G$6:$G$315,MOD(INT(H324),ReadMe!$C$9)+1)*IF(AND($A325&gt;=Drivers!$I$11,$A325&lt;Drivers!$I$11+Drivers!$J$11),Drivers!$K$11,1)*IF(AND($A325&gt;=Drivers!$L$11,$A325&lt;Drivers!$L$11+Drivers!$M$11),Drivers!$N$11,1)))</x:f>
        <x:v>1.869856399864851</x:v>
      </x:c>
      <x:c r="O325" t="n">
        <x:f>MIN(ReadMe!$C$8,MAX(0,INT(C325/ReadMe!$C$9)))</x:f>
        <x:v>2</x:v>
      </x:c>
      <x:c r="P325" t="n">
        <x:f>MIN(ReadMe!$C$8,MAX(0,INT(D325/ReadMe!$C$9)))</x:f>
        <x:v>2</x:v>
      </x:c>
      <x:c r="Q325" t="n">
        <x:f>MIN(ReadMe!$C$8,MAX(0,INT(E325/ReadMe!$C$9)))</x:f>
        <x:v>2</x:v>
      </x:c>
      <x:c r="R325" t="n">
        <x:f>MIN(ReadMe!$C$8,MAX(0,INT(F325/ReadMe!$C$9)))</x:f>
        <x:v>2</x:v>
      </x:c>
      <x:c r="S325" t="n">
        <x:f>MIN(ReadMe!$C$8,MAX(0,INT(G325/ReadMe!$C$9)))</x:f>
        <x:v>2</x:v>
      </x:c>
      <x:c r="T325" t="n">
        <x:f>MIN(ReadMe!$C$8,MAX(0,INT(H325/ReadMe!$C$9)))</x:f>
        <x:v>2</x:v>
      </x:c>
    </x:row>
    <x:row r="326">
      <x:c r="A326" t="n">
        <x:v>320</x:v>
      </x:c>
      <x:c r="B326" s="97" t="n">
        <x:f>A326*ReadMe!$C$12</x:f>
        <x:v>80</x:v>
      </x:c>
      <x:c r="C326" s="97" t="n">
        <x:f>MIN(ReadMe!$C$10,C325+I326)</x:f>
        <x:v>715.6599677081899</x:v>
      </x:c>
      <x:c r="D326" s="97" t="n">
        <x:f>MIN(ReadMe!$C$10,D325+J326)</x:f>
        <x:v>701.7595126275957</x:v>
      </x:c>
      <x:c r="E326" s="97" t="n">
        <x:f>MIN(ReadMe!$C$10,E325+K326)</x:f>
        <x:v>686.5055603988649</x:v>
      </x:c>
      <x:c r="F326" s="97" t="n">
        <x:f>MIN(ReadMe!$C$10,F325+L326)</x:f>
        <x:v>699.5558837992411</x:v>
      </x:c>
      <x:c r="G326" s="97" t="n">
        <x:f>MIN(ReadMe!$C$10,G325+M326)</x:f>
        <x:v>663.4166208204438</x:v>
      </x:c>
      <x:c r="H326" s="97" t="n">
        <x:f>MIN(ReadMe!$C$10,H325+N326)</x:f>
        <x:v>684.3701970331011</x:v>
      </x:c>
      <x:c r="I326" s="97" t="n">
        <x:f>IF(OR($A326&lt;=Drivers!$H$6,C325&gt;=ReadMe!$C$10),0,MAX(ReadMe!$C$15,(Drivers!$E$6+Drivers!$F$6*SIN($A326*ReadMe!$C$14+Drivers!$G$6))*INDEX(TrackData!$G$6:$G$315,MOD(INT(C325),ReadMe!$C$9)+1)*IF(AND($A326&gt;=Drivers!$I$6,$A326&lt;Drivers!$I$6+Drivers!$J$6),Drivers!$K$6,1)*IF(AND($A326&gt;=Drivers!$L$6,$A326&lt;Drivers!$L$6+Drivers!$M$6),Drivers!$N$6,1)))</x:f>
        <x:v>2.8876347167550627</x:v>
      </x:c>
      <x:c r="J326" s="97" t="n">
        <x:f>IF(OR($A326&lt;=Drivers!$H$7,D325&gt;=ReadMe!$C$10),0,MAX(ReadMe!$C$15,(Drivers!$E$7+Drivers!$F$7*SIN($A326*ReadMe!$C$14+Drivers!$G$7))*INDEX(TrackData!$G$6:$G$315,MOD(INT(D325),ReadMe!$C$9)+1)*IF(AND($A326&gt;=Drivers!$I$7,$A326&lt;Drivers!$I$7+Drivers!$J$7),Drivers!$K$7,1)*IF(AND($A326&gt;=Drivers!$L$7,$A326&lt;Drivers!$L$7+Drivers!$M$7),Drivers!$N$7,1)))</x:f>
        <x:v>1.826607094440657</x:v>
      </x:c>
      <x:c r="K326" s="97" t="n">
        <x:f>IF(OR($A326&lt;=Drivers!$H$8,E325&gt;=ReadMe!$C$10),0,MAX(ReadMe!$C$15,(Drivers!$E$8+Drivers!$F$8*SIN($A326*ReadMe!$C$14+Drivers!$G$8))*INDEX(TrackData!$G$6:$G$315,MOD(INT(E325),ReadMe!$C$9)+1)*IF(AND($A326&gt;=Drivers!$I$8,$A326&lt;Drivers!$I$8+Drivers!$J$8),Drivers!$K$8,1)*IF(AND($A326&gt;=Drivers!$L$8,$A326&lt;Drivers!$L$8+Drivers!$M$8),Drivers!$N$8,1)))</x:f>
        <x:v>2.3153733578847375</x:v>
      </x:c>
      <x:c r="L326" s="97" t="n">
        <x:f>IF(OR($A326&lt;=Drivers!$H$9,F325&gt;=ReadMe!$C$10),0,MAX(ReadMe!$C$15,(Drivers!$E$9+Drivers!$F$9*SIN($A326*ReadMe!$C$14+Drivers!$G$9))*INDEX(TrackData!$G$6:$G$315,MOD(INT(F325),ReadMe!$C$9)+1)*IF(AND($A326&gt;=Drivers!$I$9,$A326&lt;Drivers!$I$9+Drivers!$J$9),Drivers!$K$9,1)*IF(AND($A326&gt;=Drivers!$L$9,$A326&lt;Drivers!$L$9+Drivers!$M$9),Drivers!$N$9,1)))</x:f>
        <x:v>1.624397146063553</x:v>
      </x:c>
      <x:c r="M326" s="97" t="n">
        <x:f>IF(OR($A326&lt;=Drivers!$H$10,G325&gt;=ReadMe!$C$10),0,MAX(ReadMe!$C$15,(Drivers!$E$10+Drivers!$F$10*SIN($A326*ReadMe!$C$14+Drivers!$G$10))*INDEX(TrackData!$G$6:$G$315,MOD(INT(G325),ReadMe!$C$9)+1)*IF(AND($A326&gt;=Drivers!$I$10,$A326&lt;Drivers!$I$10+Drivers!$J$10),Drivers!$K$10,1)*IF(AND($A326&gt;=Drivers!$L$10,$A326&lt;Drivers!$L$10+Drivers!$M$10),Drivers!$N$10,1)))</x:f>
        <x:v>1.6708255492934099</x:v>
      </x:c>
      <x:c r="N326" s="97" t="n">
        <x:f>IF(OR($A326&lt;=Drivers!$H$11,H325&gt;=ReadMe!$C$10),0,MAX(ReadMe!$C$15,(Drivers!$E$11+Drivers!$F$11*SIN($A326*ReadMe!$C$14+Drivers!$G$11))*INDEX(TrackData!$G$6:$G$315,MOD(INT(H325),ReadMe!$C$9)+1)*IF(AND($A326&gt;=Drivers!$I$11,$A326&lt;Drivers!$I$11+Drivers!$J$11),Drivers!$K$11,1)*IF(AND($A326&gt;=Drivers!$L$11,$A326&lt;Drivers!$L$11+Drivers!$M$11),Drivers!$N$11,1)))</x:f>
        <x:v>1.880511355600364</x:v>
      </x:c>
      <x:c r="O326" t="n">
        <x:f>MIN(ReadMe!$C$8,MAX(0,INT(C326/ReadMe!$C$9)))</x:f>
        <x:v>2</x:v>
      </x:c>
      <x:c r="P326" t="n">
        <x:f>MIN(ReadMe!$C$8,MAX(0,INT(D326/ReadMe!$C$9)))</x:f>
        <x:v>2</x:v>
      </x:c>
      <x:c r="Q326" t="n">
        <x:f>MIN(ReadMe!$C$8,MAX(0,INT(E326/ReadMe!$C$9)))</x:f>
        <x:v>2</x:v>
      </x:c>
      <x:c r="R326" t="n">
        <x:f>MIN(ReadMe!$C$8,MAX(0,INT(F326/ReadMe!$C$9)))</x:f>
        <x:v>2</x:v>
      </x:c>
      <x:c r="S326" t="n">
        <x:f>MIN(ReadMe!$C$8,MAX(0,INT(G326/ReadMe!$C$9)))</x:f>
        <x:v>2</x:v>
      </x:c>
      <x:c r="T326" t="n">
        <x:f>MIN(ReadMe!$C$8,MAX(0,INT(H326/ReadMe!$C$9)))</x:f>
        <x:v>2</x:v>
      </x:c>
    </x:row>
    <x:row r="327">
      <x:c r="A327" t="n">
        <x:v>321</x:v>
      </x:c>
      <x:c r="B327" s="97" t="n">
        <x:f>A327*ReadMe!$C$12</x:f>
        <x:v>80.25</x:v>
      </x:c>
      <x:c r="C327" s="97" t="n">
        <x:f>MIN(ReadMe!$C$10,C326+I327)</x:f>
        <x:v>717.5670896351407</x:v>
      </x:c>
      <x:c r="D327" s="97" t="n">
        <x:f>MIN(ReadMe!$C$10,D326+J327)</x:f>
        <x:v>703.5714930387355</x:v>
      </x:c>
      <x:c r="E327" s="97" t="n">
        <x:f>MIN(ReadMe!$C$10,E326+K327)</x:f>
        <x:v>688.8007118704109</x:v>
      </x:c>
      <x:c r="F327" s="97" t="n">
        <x:f>MIN(ReadMe!$C$10,F326+L327)</x:f>
        <x:v>701.1863144945485</x:v>
      </x:c>
      <x:c r="G327" s="97" t="n">
        <x:f>MIN(ReadMe!$C$10,G326+M327)</x:f>
        <x:v>665.1055167006107</x:v>
      </x:c>
      <x:c r="H327" s="97" t="n">
        <x:f>MIN(ReadMe!$C$10,H326+N327)</x:f>
        <x:v>687.2341597729387</x:v>
      </x:c>
      <x:c r="I327" s="97" t="n">
        <x:f>IF(OR($A327&lt;=Drivers!$H$6,C326&gt;=ReadMe!$C$10),0,MAX(ReadMe!$C$15,(Drivers!$E$6+Drivers!$F$6*SIN($A327*ReadMe!$C$14+Drivers!$G$6))*INDEX(TrackData!$G$6:$G$315,MOD(INT(C326),ReadMe!$C$9)+1)*IF(AND($A327&gt;=Drivers!$I$6,$A327&lt;Drivers!$I$6+Drivers!$J$6),Drivers!$K$6,1)*IF(AND($A327&gt;=Drivers!$L$6,$A327&lt;Drivers!$L$6+Drivers!$M$6),Drivers!$N$6,1)))</x:f>
        <x:v>1.907121926950843</x:v>
      </x:c>
      <x:c r="J327" s="97" t="n">
        <x:f>IF(OR($A327&lt;=Drivers!$H$7,D326&gt;=ReadMe!$C$10),0,MAX(ReadMe!$C$15,(Drivers!$E$7+Drivers!$F$7*SIN($A327*ReadMe!$C$14+Drivers!$G$7))*INDEX(TrackData!$G$6:$G$315,MOD(INT(D326),ReadMe!$C$9)+1)*IF(AND($A327&gt;=Drivers!$I$7,$A327&lt;Drivers!$I$7+Drivers!$J$7),Drivers!$K$7,1)*IF(AND($A327&gt;=Drivers!$L$7,$A327&lt;Drivers!$L$7+Drivers!$M$7),Drivers!$N$7,1)))</x:f>
        <x:v>1.8119804111398898</x:v>
      </x:c>
      <x:c r="K327" s="97" t="n">
        <x:f>IF(OR($A327&lt;=Drivers!$H$8,E326&gt;=ReadMe!$C$10),0,MAX(ReadMe!$C$15,(Drivers!$E$8+Drivers!$F$8*SIN($A327*ReadMe!$C$14+Drivers!$G$8))*INDEX(TrackData!$G$6:$G$315,MOD(INT(E326),ReadMe!$C$9)+1)*IF(AND($A327&gt;=Drivers!$I$8,$A327&lt;Drivers!$I$8+Drivers!$J$8),Drivers!$K$8,1)*IF(AND($A327&gt;=Drivers!$L$8,$A327&lt;Drivers!$L$8+Drivers!$M$8),Drivers!$N$8,1)))</x:f>
        <x:v>2.295151471546013</x:v>
      </x:c>
      <x:c r="L327" s="97" t="n">
        <x:f>IF(OR($A327&lt;=Drivers!$H$9,F326&gt;=ReadMe!$C$10),0,MAX(ReadMe!$C$15,(Drivers!$E$9+Drivers!$F$9*SIN($A327*ReadMe!$C$14+Drivers!$G$9))*INDEX(TrackData!$G$6:$G$315,MOD(INT(F326),ReadMe!$C$9)+1)*IF(AND($A327&gt;=Drivers!$I$9,$A327&lt;Drivers!$I$9+Drivers!$J$9),Drivers!$K$9,1)*IF(AND($A327&gt;=Drivers!$L$9,$A327&lt;Drivers!$L$9+Drivers!$M$9),Drivers!$N$9,1)))</x:f>
        <x:v>1.6304306953073286</x:v>
      </x:c>
      <x:c r="M327" s="97" t="n">
        <x:f>IF(OR($A327&lt;=Drivers!$H$10,G326&gt;=ReadMe!$C$10),0,MAX(ReadMe!$C$15,(Drivers!$E$10+Drivers!$F$10*SIN($A327*ReadMe!$C$14+Drivers!$G$10))*INDEX(TrackData!$G$6:$G$315,MOD(INT(G326),ReadMe!$C$9)+1)*IF(AND($A327&gt;=Drivers!$I$10,$A327&lt;Drivers!$I$10+Drivers!$J$10),Drivers!$K$10,1)*IF(AND($A327&gt;=Drivers!$L$10,$A327&lt;Drivers!$L$10+Drivers!$M$10),Drivers!$N$10,1)))</x:f>
        <x:v>1.688895880166871</x:v>
      </x:c>
      <x:c r="N327" s="97" t="n">
        <x:f>IF(OR($A327&lt;=Drivers!$H$11,H326&gt;=ReadMe!$C$10),0,MAX(ReadMe!$C$15,(Drivers!$E$11+Drivers!$F$11*SIN($A327*ReadMe!$C$14+Drivers!$G$11))*INDEX(TrackData!$G$6:$G$315,MOD(INT(H326),ReadMe!$C$9)+1)*IF(AND($A327&gt;=Drivers!$I$11,$A327&lt;Drivers!$I$11+Drivers!$J$11),Drivers!$K$11,1)*IF(AND($A327&gt;=Drivers!$L$11,$A327&lt;Drivers!$L$11+Drivers!$M$11),Drivers!$N$11,1)))</x:f>
        <x:v>2.8639627398376057</x:v>
      </x:c>
      <x:c r="O327" t="n">
        <x:f>MIN(ReadMe!$C$8,MAX(0,INT(C327/ReadMe!$C$9)))</x:f>
        <x:v>2</x:v>
      </x:c>
      <x:c r="P327" t="n">
        <x:f>MIN(ReadMe!$C$8,MAX(0,INT(D327/ReadMe!$C$9)))</x:f>
        <x:v>2</x:v>
      </x:c>
      <x:c r="Q327" t="n">
        <x:f>MIN(ReadMe!$C$8,MAX(0,INT(E327/ReadMe!$C$9)))</x:f>
        <x:v>2</x:v>
      </x:c>
      <x:c r="R327" t="n">
        <x:f>MIN(ReadMe!$C$8,MAX(0,INT(F327/ReadMe!$C$9)))</x:f>
        <x:v>2</x:v>
      </x:c>
      <x:c r="S327" t="n">
        <x:f>MIN(ReadMe!$C$8,MAX(0,INT(G327/ReadMe!$C$9)))</x:f>
        <x:v>2</x:v>
      </x:c>
      <x:c r="T327" t="n">
        <x:f>MIN(ReadMe!$C$8,MAX(0,INT(H327/ReadMe!$C$9)))</x:f>
        <x:v>2</x:v>
      </x:c>
    </x:row>
    <x:row r="328">
      <x:c r="A328" t="n">
        <x:v>322</x:v>
      </x:c>
      <x:c r="B328" s="97" t="n">
        <x:f>A328*ReadMe!$C$12</x:f>
        <x:v>80.5</x:v>
      </x:c>
      <x:c r="C328" s="97" t="n">
        <x:f>MIN(ReadMe!$C$10,C327+I328)</x:f>
        <x:v>719.4744513405398</x:v>
      </x:c>
      <x:c r="D328" s="97" t="n">
        <x:f>MIN(ReadMe!$C$10,D327+J328)</x:f>
        <x:v>705.3682768196321</x:v>
      </x:c>
      <x:c r="E328" s="97" t="n">
        <x:f>MIN(ReadMe!$C$10,E327+K328)</x:f>
        <x:v>691.0775338003928</x:v>
      </x:c>
      <x:c r="F328" s="97" t="n">
        <x:f>MIN(ReadMe!$C$10,F327+L328)</x:f>
        <x:v>702.8237768594379</x:v>
      </x:c>
      <x:c r="G328" s="97" t="n">
        <x:f>MIN(ReadMe!$C$10,G327+M328)</x:f>
        <x:v>666.8124423182446</x:v>
      </x:c>
      <x:c r="H328" s="97" t="n">
        <x:f>MIN(ReadMe!$C$10,H327+N328)</x:f>
        <x:v>690.1112836291396</x:v>
      </x:c>
      <x:c r="I328" s="97" t="n">
        <x:f>IF(OR($A328&lt;=Drivers!$H$6,C327&gt;=ReadMe!$C$10),0,MAX(ReadMe!$C$15,(Drivers!$E$6+Drivers!$F$6*SIN($A328*ReadMe!$C$14+Drivers!$G$6))*INDEX(TrackData!$G$6:$G$315,MOD(INT(C327),ReadMe!$C$9)+1)*IF(AND($A328&gt;=Drivers!$I$6,$A328&lt;Drivers!$I$6+Drivers!$J$6),Drivers!$K$6,1)*IF(AND($A328&gt;=Drivers!$L$6,$A328&lt;Drivers!$L$6+Drivers!$M$6),Drivers!$N$6,1)))</x:f>
        <x:v>1.9073617053990104</x:v>
      </x:c>
      <x:c r="J328" s="97" t="n">
        <x:f>IF(OR($A328&lt;=Drivers!$H$7,D327&gt;=ReadMe!$C$10),0,MAX(ReadMe!$C$15,(Drivers!$E$7+Drivers!$F$7*SIN($A328*ReadMe!$C$14+Drivers!$G$7))*INDEX(TrackData!$G$6:$G$315,MOD(INT(D327),ReadMe!$C$9)+1)*IF(AND($A328&gt;=Drivers!$I$7,$A328&lt;Drivers!$I$7+Drivers!$J$7),Drivers!$K$7,1)*IF(AND($A328&gt;=Drivers!$L$7,$A328&lt;Drivers!$L$7+Drivers!$M$7),Drivers!$N$7,1)))</x:f>
        <x:v>1.796783780896554</x:v>
      </x:c>
      <x:c r="K328" s="97" t="n">
        <x:f>IF(OR($A328&lt;=Drivers!$H$8,E327&gt;=ReadMe!$C$10),0,MAX(ReadMe!$C$15,(Drivers!$E$8+Drivers!$F$8*SIN($A328*ReadMe!$C$14+Drivers!$G$8))*INDEX(TrackData!$G$6:$G$315,MOD(INT(E327),ReadMe!$C$9)+1)*IF(AND($A328&gt;=Drivers!$I$8,$A328&lt;Drivers!$I$8+Drivers!$J$8),Drivers!$K$8,1)*IF(AND($A328&gt;=Drivers!$L$8,$A328&lt;Drivers!$L$8+Drivers!$M$8),Drivers!$N$8,1)))</x:f>
        <x:v>2.276821929981911</x:v>
      </x:c>
      <x:c r="L328" s="97" t="n">
        <x:f>IF(OR($A328&lt;=Drivers!$H$9,F327&gt;=ReadMe!$C$10),0,MAX(ReadMe!$C$15,(Drivers!$E$9+Drivers!$F$9*SIN($A328*ReadMe!$C$14+Drivers!$G$9))*INDEX(TrackData!$G$6:$G$315,MOD(INT(F327),ReadMe!$C$9)+1)*IF(AND($A328&gt;=Drivers!$I$9,$A328&lt;Drivers!$I$9+Drivers!$J$9),Drivers!$K$9,1)*IF(AND($A328&gt;=Drivers!$L$9,$A328&lt;Drivers!$L$9+Drivers!$M$9),Drivers!$N$9,1)))</x:f>
        <x:v>1.6374623648894562</x:v>
      </x:c>
      <x:c r="M328" s="97" t="n">
        <x:f>IF(OR($A328&lt;=Drivers!$H$10,G327&gt;=ReadMe!$C$10),0,MAX(ReadMe!$C$15,(Drivers!$E$10+Drivers!$F$10*SIN($A328*ReadMe!$C$14+Drivers!$G$10))*INDEX(TrackData!$G$6:$G$315,MOD(INT(G327),ReadMe!$C$9)+1)*IF(AND($A328&gt;=Drivers!$I$10,$A328&lt;Drivers!$I$10+Drivers!$J$10),Drivers!$K$10,1)*IF(AND($A328&gt;=Drivers!$L$10,$A328&lt;Drivers!$L$10+Drivers!$M$10),Drivers!$N$10,1)))</x:f>
        <x:v>1.706925617633891</x:v>
      </x:c>
      <x:c r="N328" s="97" t="n">
        <x:f>IF(OR($A328&lt;=Drivers!$H$11,H327&gt;=ReadMe!$C$10),0,MAX(ReadMe!$C$15,(Drivers!$E$11+Drivers!$F$11*SIN($A328*ReadMe!$C$14+Drivers!$G$11))*INDEX(TrackData!$G$6:$G$315,MOD(INT(H327),ReadMe!$C$9)+1)*IF(AND($A328&gt;=Drivers!$I$11,$A328&lt;Drivers!$I$11+Drivers!$J$11),Drivers!$K$11,1)*IF(AND($A328&gt;=Drivers!$L$11,$A328&lt;Drivers!$L$11+Drivers!$M$11),Drivers!$N$11,1)))</x:f>
        <x:v>2.8771238562008783</x:v>
      </x:c>
      <x:c r="O328" t="n">
        <x:f>MIN(ReadMe!$C$8,MAX(0,INT(C328/ReadMe!$C$9)))</x:f>
        <x:v>2</x:v>
      </x:c>
      <x:c r="P328" t="n">
        <x:f>MIN(ReadMe!$C$8,MAX(0,INT(D328/ReadMe!$C$9)))</x:f>
        <x:v>2</x:v>
      </x:c>
      <x:c r="Q328" t="n">
        <x:f>MIN(ReadMe!$C$8,MAX(0,INT(E328/ReadMe!$C$9)))</x:f>
        <x:v>2</x:v>
      </x:c>
      <x:c r="R328" t="n">
        <x:f>MIN(ReadMe!$C$8,MAX(0,INT(F328/ReadMe!$C$9)))</x:f>
        <x:v>2</x:v>
      </x:c>
      <x:c r="S328" t="n">
        <x:f>MIN(ReadMe!$C$8,MAX(0,INT(G328/ReadMe!$C$9)))</x:f>
        <x:v>2</x:v>
      </x:c>
      <x:c r="T328" t="n">
        <x:f>MIN(ReadMe!$C$8,MAX(0,INT(H328/ReadMe!$C$9)))</x:f>
        <x:v>2</x:v>
      </x:c>
    </x:row>
    <x:row r="329">
      <x:c r="A329" t="n">
        <x:v>323</x:v>
      </x:c>
      <x:c r="B329" s="97" t="n">
        <x:f>A329*ReadMe!$C$12</x:f>
        <x:v>80.75</x:v>
      </x:c>
      <x:c r="C329" s="97" t="n">
        <x:f>MIN(ReadMe!$C$10,C328+I329)</x:f>
        <x:v>721.381007938057</x:v>
      </x:c>
      <x:c r="D329" s="97" t="n">
        <x:f>MIN(ReadMe!$C$10,D328+J329)</x:f>
        <x:v>707.1493986528418</x:v>
      </x:c>
      <x:c r="E329" s="97" t="n">
        <x:f>MIN(ReadMe!$C$10,E328+K329)</x:f>
        <x:v>693.3380447333229</x:v>
      </x:c>
      <x:c r="F329" s="97" t="n">
        <x:f>MIN(ReadMe!$C$10,F328+L329)</x:f>
        <x:v>704.469220600879</x:v>
      </x:c>
      <x:c r="G329" s="97" t="n">
        <x:f>MIN(ReadMe!$C$10,G328+M329)</x:f>
        <x:v>668.5372329443665</x:v>
      </x:c>
      <x:c r="H329" s="97" t="n">
        <x:f>MIN(ReadMe!$C$10,H328+N329)</x:f>
        <x:v>692.9999359930348</x:v>
      </x:c>
      <x:c r="I329" s="97" t="n">
        <x:f>IF(OR($A329&lt;=Drivers!$H$6,C328&gt;=ReadMe!$C$10),0,MAX(ReadMe!$C$15,(Drivers!$E$6+Drivers!$F$6*SIN($A329*ReadMe!$C$14+Drivers!$G$6))*INDEX(TrackData!$G$6:$G$315,MOD(INT(C328),ReadMe!$C$9)+1)*IF(AND($A329&gt;=Drivers!$I$6,$A329&lt;Drivers!$I$6+Drivers!$J$6),Drivers!$K$6,1)*IF(AND($A329&gt;=Drivers!$L$6,$A329&lt;Drivers!$L$6+Drivers!$M$6),Drivers!$N$6,1)))</x:f>
        <x:v>1.906556597517187</x:v>
      </x:c>
      <x:c r="J329" s="97" t="n">
        <x:f>IF(OR($A329&lt;=Drivers!$H$7,D328&gt;=ReadMe!$C$10),0,MAX(ReadMe!$C$15,(Drivers!$E$7+Drivers!$F$7*SIN($A329*ReadMe!$C$14+Drivers!$G$7))*INDEX(TrackData!$G$6:$G$315,MOD(INT(D328),ReadMe!$C$9)+1)*IF(AND($A329&gt;=Drivers!$I$7,$A329&lt;Drivers!$I$7+Drivers!$J$7),Drivers!$K$7,1)*IF(AND($A329&gt;=Drivers!$L$7,$A329&lt;Drivers!$L$7+Drivers!$M$7),Drivers!$N$7,1)))</x:f>
        <x:v>1.7811218332096501</x:v>
      </x:c>
      <x:c r="K329" s="97" t="n">
        <x:f>IF(OR($A329&lt;=Drivers!$H$8,E328&gt;=ReadMe!$C$10),0,MAX(ReadMe!$C$15,(Drivers!$E$8+Drivers!$F$8*SIN($A329*ReadMe!$C$14+Drivers!$G$8))*INDEX(TrackData!$G$6:$G$315,MOD(INT(E328),ReadMe!$C$9)+1)*IF(AND($A329&gt;=Drivers!$I$8,$A329&lt;Drivers!$I$8+Drivers!$J$8),Drivers!$K$8,1)*IF(AND($A329&gt;=Drivers!$L$8,$A329&lt;Drivers!$L$8+Drivers!$M$8),Drivers!$N$8,1)))</x:f>
        <x:v>2.2605109329301403</x:v>
      </x:c>
      <x:c r="L329" s="97" t="n">
        <x:f>IF(OR($A329&lt;=Drivers!$H$9,F328&gt;=ReadMe!$C$10),0,MAX(ReadMe!$C$15,(Drivers!$E$9+Drivers!$F$9*SIN($A329*ReadMe!$C$14+Drivers!$G$9))*INDEX(TrackData!$G$6:$G$315,MOD(INT(F328),ReadMe!$C$9)+1)*IF(AND($A329&gt;=Drivers!$I$9,$A329&lt;Drivers!$I$9+Drivers!$J$9),Drivers!$K$9,1)*IF(AND($A329&gt;=Drivers!$L$9,$A329&lt;Drivers!$L$9+Drivers!$M$9),Drivers!$N$9,1)))</x:f>
        <x:v>1.6454437414410679</x:v>
      </x:c>
      <x:c r="M329" s="97" t="n">
        <x:f>IF(OR($A329&lt;=Drivers!$H$10,G328&gt;=ReadMe!$C$10),0,MAX(ReadMe!$C$15,(Drivers!$E$10+Drivers!$F$10*SIN($A329*ReadMe!$C$14+Drivers!$G$10))*INDEX(TrackData!$G$6:$G$315,MOD(INT(G328),ReadMe!$C$9)+1)*IF(AND($A329&gt;=Drivers!$I$10,$A329&lt;Drivers!$I$10+Drivers!$J$10),Drivers!$K$10,1)*IF(AND($A329&gt;=Drivers!$L$10,$A329&lt;Drivers!$L$10+Drivers!$M$10),Drivers!$N$10,1)))</x:f>
        <x:v>1.7247906261217745</x:v>
      </x:c>
      <x:c r="N329" s="97" t="n">
        <x:f>IF(OR($A329&lt;=Drivers!$H$11,H328&gt;=ReadMe!$C$10),0,MAX(ReadMe!$C$15,(Drivers!$E$11+Drivers!$F$11*SIN($A329*ReadMe!$C$14+Drivers!$G$11))*INDEX(TrackData!$G$6:$G$315,MOD(INT(H328),ReadMe!$C$9)+1)*IF(AND($A329&gt;=Drivers!$I$11,$A329&lt;Drivers!$I$11+Drivers!$J$11),Drivers!$K$11,1)*IF(AND($A329&gt;=Drivers!$L$11,$A329&lt;Drivers!$L$11+Drivers!$M$11),Drivers!$N$11,1)))</x:f>
        <x:v>2.8886523638951354</x:v>
      </x:c>
      <x:c r="O329" t="n">
        <x:f>MIN(ReadMe!$C$8,MAX(0,INT(C329/ReadMe!$C$9)))</x:f>
        <x:v>2</x:v>
      </x:c>
      <x:c r="P329" t="n">
        <x:f>MIN(ReadMe!$C$8,MAX(0,INT(D329/ReadMe!$C$9)))</x:f>
        <x:v>2</x:v>
      </x:c>
      <x:c r="Q329" t="n">
        <x:f>MIN(ReadMe!$C$8,MAX(0,INT(E329/ReadMe!$C$9)))</x:f>
        <x:v>2</x:v>
      </x:c>
      <x:c r="R329" t="n">
        <x:f>MIN(ReadMe!$C$8,MAX(0,INT(F329/ReadMe!$C$9)))</x:f>
        <x:v>2</x:v>
      </x:c>
      <x:c r="S329" t="n">
        <x:f>MIN(ReadMe!$C$8,MAX(0,INT(G329/ReadMe!$C$9)))</x:f>
        <x:v>2</x:v>
      </x:c>
      <x:c r="T329" t="n">
        <x:f>MIN(ReadMe!$C$8,MAX(0,INT(H329/ReadMe!$C$9)))</x:f>
        <x:v>2</x:v>
      </x:c>
    </x:row>
    <x:row r="330">
      <x:c r="A330" t="n">
        <x:v>324</x:v>
      </x:c>
      <x:c r="B330" s="97" t="n">
        <x:f>A330*ReadMe!$C$12</x:f>
        <x:v>81</x:v>
      </x:c>
      <x:c r="C330" s="97" t="n">
        <x:f>MIN(ReadMe!$C$10,C329+I330)</x:f>
        <x:v>723.2857200845672</x:v>
      </x:c>
      <x:c r="D330" s="97" t="n">
        <x:f>MIN(ReadMe!$C$10,D329+J330)</x:f>
        <x:v>709.8237962305845</x:v>
      </x:c>
      <x:c r="E330" s="97" t="n">
        <x:f>MIN(ReadMe!$C$10,E329+K330)</x:f>
        <x:v>695.5843755156794</x:v>
      </x:c>
      <x:c r="F330" s="97" t="n">
        <x:f>MIN(ReadMe!$C$10,F329+L330)</x:f>
        <x:v>706.123540473696</x:v>
      </x:c>
      <x:c r="G330" s="97" t="n">
        <x:f>MIN(ReadMe!$C$10,G329+M330)</x:f>
        <x:v>670.2796008485909</x:v>
      </x:c>
      <x:c r="H330" s="97" t="n">
        <x:f>MIN(ReadMe!$C$10,H329+N330)</x:f>
        <x:v>695.8984048816488</x:v>
      </x:c>
      <x:c r="I330" s="97" t="n">
        <x:f>IF(OR($A330&lt;=Drivers!$H$6,C329&gt;=ReadMe!$C$10),0,MAX(ReadMe!$C$15,(Drivers!$E$6+Drivers!$F$6*SIN($A330*ReadMe!$C$14+Drivers!$G$6))*INDEX(TrackData!$G$6:$G$315,MOD(INT(C329),ReadMe!$C$9)+1)*IF(AND($A330&gt;=Drivers!$I$6,$A330&lt;Drivers!$I$6+Drivers!$J$6),Drivers!$K$6,1)*IF(AND($A330&gt;=Drivers!$L$6,$A330&lt;Drivers!$L$6+Drivers!$M$6),Drivers!$N$6,1)))</x:f>
        <x:v>1.9047121465102124</x:v>
      </x:c>
      <x:c r="J330" s="97" t="n">
        <x:f>IF(OR($A330&lt;=Drivers!$H$7,D329&gt;=ReadMe!$C$10),0,MAX(ReadMe!$C$15,(Drivers!$E$7+Drivers!$F$7*SIN($A330*ReadMe!$C$14+Drivers!$G$7))*INDEX(TrackData!$G$6:$G$315,MOD(INT(D329),ReadMe!$C$9)+1)*IF(AND($A330&gt;=Drivers!$I$7,$A330&lt;Drivers!$I$7+Drivers!$J$7),Drivers!$K$7,1)*IF(AND($A330&gt;=Drivers!$L$7,$A330&lt;Drivers!$L$7+Drivers!$M$7),Drivers!$N$7,1)))</x:f>
        <x:v>2.67439757774273</x:v>
      </x:c>
      <x:c r="K330" s="97" t="n">
        <x:f>IF(OR($A330&lt;=Drivers!$H$8,E329&gt;=ReadMe!$C$10),0,MAX(ReadMe!$C$15,(Drivers!$E$8+Drivers!$F$8*SIN($A330*ReadMe!$C$14+Drivers!$G$8))*INDEX(TrackData!$G$6:$G$315,MOD(INT(E329),ReadMe!$C$9)+1)*IF(AND($A330&gt;=Drivers!$I$8,$A330&lt;Drivers!$I$8+Drivers!$J$8),Drivers!$K$8,1)*IF(AND($A330&gt;=Drivers!$L$8,$A330&lt;Drivers!$L$8+Drivers!$M$8),Drivers!$N$8,1)))</x:f>
        <x:v>2.246330782356489</x:v>
      </x:c>
      <x:c r="L330" s="97" t="n">
        <x:f>IF(OR($A330&lt;=Drivers!$H$9,F329&gt;=ReadMe!$C$10),0,MAX(ReadMe!$C$15,(Drivers!$E$9+Drivers!$F$9*SIN($A330*ReadMe!$C$14+Drivers!$G$9))*INDEX(TrackData!$G$6:$G$315,MOD(INT(F329),ReadMe!$C$9)+1)*IF(AND($A330&gt;=Drivers!$I$9,$A330&lt;Drivers!$I$9+Drivers!$J$9),Drivers!$K$9,1)*IF(AND($A330&gt;=Drivers!$L$9,$A330&lt;Drivers!$L$9+Drivers!$M$9),Drivers!$N$9,1)))</x:f>
        <x:v>1.6543198728170807</x:v>
      </x:c>
      <x:c r="M330" s="97" t="n">
        <x:f>IF(OR($A330&lt;=Drivers!$H$10,G329&gt;=ReadMe!$C$10),0,MAX(ReadMe!$C$15,(Drivers!$E$10+Drivers!$F$10*SIN($A330*ReadMe!$C$14+Drivers!$G$10))*INDEX(TrackData!$G$6:$G$315,MOD(INT(G329),ReadMe!$C$9)+1)*IF(AND($A330&gt;=Drivers!$I$10,$A330&lt;Drivers!$I$10+Drivers!$J$10),Drivers!$K$10,1)*IF(AND($A330&gt;=Drivers!$L$10,$A330&lt;Drivers!$L$10+Drivers!$M$10),Drivers!$N$10,1)))</x:f>
        <x:v>1.7423679042244369</x:v>
      </x:c>
      <x:c r="N330" s="97" t="n">
        <x:f>IF(OR($A330&lt;=Drivers!$H$11,H329&gt;=ReadMe!$C$10),0,MAX(ReadMe!$C$15,(Drivers!$E$11+Drivers!$F$11*SIN($A330*ReadMe!$C$14+Drivers!$G$11))*INDEX(TrackData!$G$6:$G$315,MOD(INT(H329),ReadMe!$C$9)+1)*IF(AND($A330&gt;=Drivers!$I$11,$A330&lt;Drivers!$I$11+Drivers!$J$11),Drivers!$K$11,1)*IF(AND($A330&gt;=Drivers!$L$11,$A330&lt;Drivers!$L$11+Drivers!$M$11),Drivers!$N$11,1)))</x:f>
        <x:v>2.8984688886140377</x:v>
      </x:c>
      <x:c r="O330" t="n">
        <x:f>MIN(ReadMe!$C$8,MAX(0,INT(C330/ReadMe!$C$9)))</x:f>
        <x:v>2</x:v>
      </x:c>
      <x:c r="P330" t="n">
        <x:f>MIN(ReadMe!$C$8,MAX(0,INT(D330/ReadMe!$C$9)))</x:f>
        <x:v>2</x:v>
      </x:c>
      <x:c r="Q330" t="n">
        <x:f>MIN(ReadMe!$C$8,MAX(0,INT(E330/ReadMe!$C$9)))</x:f>
        <x:v>2</x:v>
      </x:c>
      <x:c r="R330" t="n">
        <x:f>MIN(ReadMe!$C$8,MAX(0,INT(F330/ReadMe!$C$9)))</x:f>
        <x:v>2</x:v>
      </x:c>
      <x:c r="S330" t="n">
        <x:f>MIN(ReadMe!$C$8,MAX(0,INT(G330/ReadMe!$C$9)))</x:f>
        <x:v>2</x:v>
      </x:c>
      <x:c r="T330" t="n">
        <x:f>MIN(ReadMe!$C$8,MAX(0,INT(H330/ReadMe!$C$9)))</x:f>
        <x:v>2</x:v>
      </x:c>
    </x:row>
    <x:row r="331">
      <x:c r="A331" t="n">
        <x:v>325</x:v>
      </x:c>
      <x:c r="B331" s="97" t="n">
        <x:f>A331*ReadMe!$C$12</x:f>
        <x:v>81.25</x:v>
      </x:c>
      <x:c r="C331" s="97" t="n">
        <x:f>MIN(ReadMe!$C$10,C330+I331)</x:f>
        <x:v>725.1875611360754</x:v>
      </x:c>
      <x:c r="D331" s="97" t="n">
        <x:f>MIN(ReadMe!$C$10,D330+J331)</x:f>
        <x:v>712.4735474119854</x:v>
      </x:c>
      <x:c r="E331" s="97" t="n">
        <x:f>MIN(ReadMe!$C$10,E330+K331)</x:f>
        <x:v>697.0590657277849</x:v>
      </x:c>
      <x:c r="F331" s="97" t="n">
        <x:f>MIN(ReadMe!$C$10,F330+L331)</x:f>
        <x:v>708.644797513763</x:v>
      </x:c>
      <x:c r="G331" s="97" t="n">
        <x:f>MIN(ReadMe!$C$10,G330+M331)</x:f>
        <x:v>672.9455651388527</x:v>
      </x:c>
      <x:c r="H331" s="97" t="n">
        <x:f>MIN(ReadMe!$C$10,H330+N331)</x:f>
        <x:v>697.8166987381165</x:v>
      </x:c>
      <x:c r="I331" s="97" t="n">
        <x:f>IF(OR($A331&lt;=Drivers!$H$6,C330&gt;=ReadMe!$C$10),0,MAX(ReadMe!$C$15,(Drivers!$E$6+Drivers!$F$6*SIN($A331*ReadMe!$C$14+Drivers!$G$6))*INDEX(TrackData!$G$6:$G$315,MOD(INT(C330),ReadMe!$C$9)+1)*IF(AND($A331&gt;=Drivers!$I$6,$A331&lt;Drivers!$I$6+Drivers!$J$6),Drivers!$K$6,1)*IF(AND($A331&gt;=Drivers!$L$6,$A331&lt;Drivers!$L$6+Drivers!$M$6),Drivers!$N$6,1)))</x:f>
        <x:v>1.901841051508203</x:v>
      </x:c>
      <x:c r="J331" s="97" t="n">
        <x:f>IF(OR($A331&lt;=Drivers!$H$7,D330&gt;=ReadMe!$C$10),0,MAX(ReadMe!$C$15,(Drivers!$E$7+Drivers!$F$7*SIN($A331*ReadMe!$C$14+Drivers!$G$7))*INDEX(TrackData!$G$6:$G$315,MOD(INT(D330),ReadMe!$C$9)+1)*IF(AND($A331&gt;=Drivers!$I$7,$A331&lt;Drivers!$I$7+Drivers!$J$7),Drivers!$K$7,1)*IF(AND($A331&gt;=Drivers!$L$7,$A331&lt;Drivers!$L$7+Drivers!$M$7),Drivers!$N$7,1)))</x:f>
        <x:v>2.6497511814007586</x:v>
      </x:c>
      <x:c r="K331" s="97" t="n">
        <x:f>IF(OR($A331&lt;=Drivers!$H$8,E330&gt;=ReadMe!$C$10),0,MAX(ReadMe!$C$15,(Drivers!$E$8+Drivers!$F$8*SIN($A331*ReadMe!$C$14+Drivers!$G$8))*INDEX(TrackData!$G$6:$G$315,MOD(INT(E330),ReadMe!$C$9)+1)*IF(AND($A331&gt;=Drivers!$I$8,$A331&lt;Drivers!$I$8+Drivers!$J$8),Drivers!$K$8,1)*IF(AND($A331&gt;=Drivers!$L$8,$A331&lt;Drivers!$L$8+Drivers!$M$8),Drivers!$N$8,1)))</x:f>
        <x:v>1.4746902121054124</x:v>
      </x:c>
      <x:c r="L331" s="97" t="n">
        <x:f>IF(OR($A331&lt;=Drivers!$H$9,F330&gt;=ReadMe!$C$10),0,MAX(ReadMe!$C$15,(Drivers!$E$9+Drivers!$F$9*SIN($A331*ReadMe!$C$14+Drivers!$G$9))*INDEX(TrackData!$G$6:$G$315,MOD(INT(F330),ReadMe!$C$9)+1)*IF(AND($A331&gt;=Drivers!$I$9,$A331&lt;Drivers!$I$9+Drivers!$J$9),Drivers!$K$9,1)*IF(AND($A331&gt;=Drivers!$L$9,$A331&lt;Drivers!$L$9+Drivers!$M$9),Drivers!$N$9,1)))</x:f>
        <x:v>2.5212570400670327</x:v>
      </x:c>
      <x:c r="M331" s="97" t="n">
        <x:f>IF(OR($A331&lt;=Drivers!$H$10,G330&gt;=ReadMe!$C$10),0,MAX(ReadMe!$C$15,(Drivers!$E$10+Drivers!$F$10*SIN($A331*ReadMe!$C$14+Drivers!$G$10))*INDEX(TrackData!$G$6:$G$315,MOD(INT(G330),ReadMe!$C$9)+1)*IF(AND($A331&gt;=Drivers!$I$10,$A331&lt;Drivers!$I$10+Drivers!$J$10),Drivers!$K$10,1)*IF(AND($A331&gt;=Drivers!$L$10,$A331&lt;Drivers!$L$10+Drivers!$M$10),Drivers!$N$10,1)))</x:f>
        <x:v>2.6659642902617295</x:v>
      </x:c>
      <x:c r="N331" s="97" t="n">
        <x:f>IF(OR($A331&lt;=Drivers!$H$11,H330&gt;=ReadMe!$C$10),0,MAX(ReadMe!$C$15,(Drivers!$E$11+Drivers!$F$11*SIN($A331*ReadMe!$C$14+Drivers!$G$11))*INDEX(TrackData!$G$6:$G$315,MOD(INT(H330),ReadMe!$C$9)+1)*IF(AND($A331&gt;=Drivers!$I$11,$A331&lt;Drivers!$I$11+Drivers!$J$11),Drivers!$K$11,1)*IF(AND($A331&gt;=Drivers!$L$11,$A331&lt;Drivers!$L$11+Drivers!$M$11),Drivers!$N$11,1)))</x:f>
        <x:v>1.91829385646769</x:v>
      </x:c>
      <x:c r="O331" t="n">
        <x:f>MIN(ReadMe!$C$8,MAX(0,INT(C331/ReadMe!$C$9)))</x:f>
        <x:v>2</x:v>
      </x:c>
      <x:c r="P331" t="n">
        <x:f>MIN(ReadMe!$C$8,MAX(0,INT(D331/ReadMe!$C$9)))</x:f>
        <x:v>2</x:v>
      </x:c>
      <x:c r="Q331" t="n">
        <x:f>MIN(ReadMe!$C$8,MAX(0,INT(E331/ReadMe!$C$9)))</x:f>
        <x:v>2</x:v>
      </x:c>
      <x:c r="R331" t="n">
        <x:f>MIN(ReadMe!$C$8,MAX(0,INT(F331/ReadMe!$C$9)))</x:f>
        <x:v>2</x:v>
      </x:c>
      <x:c r="S331" t="n">
        <x:f>MIN(ReadMe!$C$8,MAX(0,INT(G331/ReadMe!$C$9)))</x:f>
        <x:v>2</x:v>
      </x:c>
      <x:c r="T331" t="n">
        <x:f>MIN(ReadMe!$C$8,MAX(0,INT(H331/ReadMe!$C$9)))</x:f>
        <x:v>2</x:v>
      </x:c>
    </x:row>
    <x:row r="332">
      <x:c r="A332" t="n">
        <x:v>326</x:v>
      </x:c>
      <x:c r="B332" s="97" t="n">
        <x:f>A332*ReadMe!$C$12</x:f>
        <x:v>81.5</x:v>
      </x:c>
      <x:c r="C332" s="97" t="n">
        <x:f>MIN(ReadMe!$C$10,C331+I332)</x:f>
        <x:v>727.0855242162078</x:v>
      </x:c>
      <x:c r="D332" s="97" t="n">
        <x:f>MIN(ReadMe!$C$10,D331+J332)</x:f>
        <x:v>715.0984473587902</x:v>
      </x:c>
      <x:c r="E332" s="97" t="n">
        <x:f>MIN(ReadMe!$C$10,E331+K332)</x:f>
        <x:v>698.5273929407301</x:v>
      </x:c>
      <x:c r="F332" s="97" t="n">
        <x:f>MIN(ReadMe!$C$10,F331+L332)</x:f>
        <x:v>711.1819281351025</x:v>
      </x:c>
      <x:c r="G332" s="97" t="n">
        <x:f>MIN(ReadMe!$C$10,G331+M332)</x:f>
        <x:v>674.721743140918</x:v>
      </x:c>
      <x:c r="H332" s="97" t="n">
        <x:f>MIN(ReadMe!$C$10,H331+N332)</x:f>
        <x:v>699.7390859472653</x:v>
      </x:c>
      <x:c r="I332" s="97" t="n">
        <x:f>IF(OR($A332&lt;=Drivers!$H$6,C331&gt;=ReadMe!$C$10),0,MAX(ReadMe!$C$15,(Drivers!$E$6+Drivers!$F$6*SIN($A332*ReadMe!$C$14+Drivers!$G$6))*INDEX(TrackData!$G$6:$G$315,MOD(INT(C331),ReadMe!$C$9)+1)*IF(AND($A332&gt;=Drivers!$I$6,$A332&lt;Drivers!$I$6+Drivers!$J$6),Drivers!$K$6,1)*IF(AND($A332&gt;=Drivers!$L$6,$A332&lt;Drivers!$L$6+Drivers!$M$6),Drivers!$N$6,1)))</x:f>
        <x:v>1.8979630801324552</x:v>
      </x:c>
      <x:c r="J332" s="97" t="n">
        <x:f>IF(OR($A332&lt;=Drivers!$H$7,D331&gt;=ReadMe!$C$10),0,MAX(ReadMe!$C$15,(Drivers!$E$7+Drivers!$F$7*SIN($A332*ReadMe!$C$14+Drivers!$G$7))*INDEX(TrackData!$G$6:$G$315,MOD(INT(D331),ReadMe!$C$9)+1)*IF(AND($A332&gt;=Drivers!$I$7,$A332&lt;Drivers!$I$7+Drivers!$J$7),Drivers!$K$7,1)*IF(AND($A332&gt;=Drivers!$L$7,$A332&lt;Drivers!$L$7+Drivers!$M$7),Drivers!$N$7,1)))</x:f>
        <x:v>2.6248999468048613</x:v>
      </x:c>
      <x:c r="K332" s="97" t="n">
        <x:f>IF(OR($A332&lt;=Drivers!$H$8,E331&gt;=ReadMe!$C$10),0,MAX(ReadMe!$C$15,(Drivers!$E$8+Drivers!$F$8*SIN($A332*ReadMe!$C$14+Drivers!$G$8))*INDEX(TrackData!$G$6:$G$315,MOD(INT(E331),ReadMe!$C$9)+1)*IF(AND($A332&gt;=Drivers!$I$8,$A332&lt;Drivers!$I$8+Drivers!$J$8),Drivers!$K$8,1)*IF(AND($A332&gt;=Drivers!$L$8,$A332&lt;Drivers!$L$8+Drivers!$M$8),Drivers!$N$8,1)))</x:f>
        <x:v>1.468327212945273</x:v>
      </x:c>
      <x:c r="L332" s="97" t="n">
        <x:f>IF(OR($A332&lt;=Drivers!$H$9,F331&gt;=ReadMe!$C$10),0,MAX(ReadMe!$C$15,(Drivers!$E$9+Drivers!$F$9*SIN($A332*ReadMe!$C$14+Drivers!$G$9))*INDEX(TrackData!$G$6:$G$315,MOD(INT(F331),ReadMe!$C$9)+1)*IF(AND($A332&gt;=Drivers!$I$9,$A332&lt;Drivers!$I$9+Drivers!$J$9),Drivers!$K$9,1)*IF(AND($A332&gt;=Drivers!$L$9,$A332&lt;Drivers!$L$9+Drivers!$M$9),Drivers!$N$9,1)))</x:f>
        <x:v>2.5371306213394136</x:v>
      </x:c>
      <x:c r="M332" s="97" t="n">
        <x:f>IF(OR($A332&lt;=Drivers!$H$10,G331&gt;=ReadMe!$C$10),0,MAX(ReadMe!$C$15,(Drivers!$E$10+Drivers!$F$10*SIN($A332*ReadMe!$C$14+Drivers!$G$10))*INDEX(TrackData!$G$6:$G$315,MOD(INT(G331),ReadMe!$C$9)+1)*IF(AND($A332&gt;=Drivers!$I$10,$A332&lt;Drivers!$I$10+Drivers!$J$10),Drivers!$K$10,1)*IF(AND($A332&gt;=Drivers!$L$10,$A332&lt;Drivers!$L$10+Drivers!$M$10),Drivers!$N$10,1)))</x:f>
        <x:v>1.7761780020653204</x:v>
      </x:c>
      <x:c r="N332" s="97" t="n">
        <x:f>IF(OR($A332&lt;=Drivers!$H$11,H331&gt;=ReadMe!$C$10),0,MAX(ReadMe!$C$15,(Drivers!$E$11+Drivers!$F$11*SIN($A332*ReadMe!$C$14+Drivers!$G$11))*INDEX(TrackData!$G$6:$G$315,MOD(INT(H331),ReadMe!$C$9)+1)*IF(AND($A332&gt;=Drivers!$I$11,$A332&lt;Drivers!$I$11+Drivers!$J$11),Drivers!$K$11,1)*IF(AND($A332&gt;=Drivers!$L$11,$A332&lt;Drivers!$L$11+Drivers!$M$11),Drivers!$N$11,1)))</x:f>
        <x:v>1.9223872091487793</x:v>
      </x:c>
      <x:c r="O332" t="n">
        <x:f>MIN(ReadMe!$C$8,MAX(0,INT(C332/ReadMe!$C$9)))</x:f>
        <x:v>2</x:v>
      </x:c>
      <x:c r="P332" t="n">
        <x:f>MIN(ReadMe!$C$8,MAX(0,INT(D332/ReadMe!$C$9)))</x:f>
        <x:v>2</x:v>
      </x:c>
      <x:c r="Q332" t="n">
        <x:f>MIN(ReadMe!$C$8,MAX(0,INT(E332/ReadMe!$C$9)))</x:f>
        <x:v>2</x:v>
      </x:c>
      <x:c r="R332" t="n">
        <x:f>MIN(ReadMe!$C$8,MAX(0,INT(F332/ReadMe!$C$9)))</x:f>
        <x:v>2</x:v>
      </x:c>
      <x:c r="S332" t="n">
        <x:f>MIN(ReadMe!$C$8,MAX(0,INT(G332/ReadMe!$C$9)))</x:f>
        <x:v>2</x:v>
      </x:c>
      <x:c r="T332" t="n">
        <x:f>MIN(ReadMe!$C$8,MAX(0,INT(H332/ReadMe!$C$9)))</x:f>
        <x:v>2</x:v>
      </x:c>
    </x:row>
    <x:row r="333">
      <x:c r="A333" t="n">
        <x:v>327</x:v>
      </x:c>
      <x:c r="B333" s="97" t="n">
        <x:f>A333*ReadMe!$C$12</x:f>
        <x:v>81.75</x:v>
      </x:c>
      <x:c r="C333" s="97" t="n">
        <x:f>MIN(ReadMe!$C$10,C332+I333)</x:f>
        <x:v>729.953865022866</x:v>
      </x:c>
      <x:c r="D333" s="97" t="n">
        <x:f>MIN(ReadMe!$C$10,D332+J333)</x:f>
        <x:v>716.8144572428508</x:v>
      </x:c>
      <x:c r="E333" s="97" t="n">
        <x:f>MIN(ReadMe!$C$10,E332+K333)</x:f>
        <x:v>699.9909260691472</x:v>
      </x:c>
      <x:c r="F333" s="97" t="n">
        <x:f>MIN(ReadMe!$C$10,F332+L333)</x:f>
        <x:v>713.7359848504257</x:v>
      </x:c>
      <x:c r="G333" s="97" t="n">
        <x:f>MIN(ReadMe!$C$10,G332+M333)</x:f>
        <x:v>676.513921178641</x:v>
      </x:c>
      <x:c r="H333" s="97" t="n">
        <x:f>MIN(ReadMe!$C$10,H332+N333)</x:f>
        <x:v>701.6643272888721</x:v>
      </x:c>
      <x:c r="I333" s="97" t="n">
        <x:f>IF(OR($A333&lt;=Drivers!$H$6,C332&gt;=ReadMe!$C$10),0,MAX(ReadMe!$C$15,(Drivers!$E$6+Drivers!$F$6*SIN($A333*ReadMe!$C$14+Drivers!$G$6))*INDEX(TrackData!$G$6:$G$315,MOD(INT(C332),ReadMe!$C$9)+1)*IF(AND($A333&gt;=Drivers!$I$6,$A333&lt;Drivers!$I$6+Drivers!$J$6),Drivers!$K$6,1)*IF(AND($A333&gt;=Drivers!$L$6,$A333&lt;Drivers!$L$6+Drivers!$M$6),Drivers!$N$6,1)))</x:f>
        <x:v>2.8683408066582796</x:v>
      </x:c>
      <x:c r="J333" s="97" t="n">
        <x:f>IF(OR($A333&lt;=Drivers!$H$7,D332&gt;=ReadMe!$C$10),0,MAX(ReadMe!$C$15,(Drivers!$E$7+Drivers!$F$7*SIN($A333*ReadMe!$C$14+Drivers!$G$7))*INDEX(TrackData!$G$6:$G$315,MOD(INT(D332),ReadMe!$C$9)+1)*IF(AND($A333&gt;=Drivers!$I$7,$A333&lt;Drivers!$I$7+Drivers!$J$7),Drivers!$K$7,1)*IF(AND($A333&gt;=Drivers!$L$7,$A333&lt;Drivers!$L$7+Drivers!$M$7),Drivers!$N$7,1)))</x:f>
        <x:v>1.716009884060722</x:v>
      </x:c>
      <x:c r="K333" s="97" t="n">
        <x:f>IF(OR($A333&lt;=Drivers!$H$8,E332&gt;=ReadMe!$C$10),0,MAX(ReadMe!$C$15,(Drivers!$E$8+Drivers!$F$8*SIN($A333*ReadMe!$C$14+Drivers!$G$8))*INDEX(TrackData!$G$6:$G$315,MOD(INT(E332),ReadMe!$C$9)+1)*IF(AND($A333&gt;=Drivers!$I$8,$A333&lt;Drivers!$I$8+Drivers!$J$8),Drivers!$K$8,1)*IF(AND($A333&gt;=Drivers!$L$8,$A333&lt;Drivers!$L$8+Drivers!$M$8),Drivers!$N$8,1)))</x:f>
        <x:v>1.463533128417085</x:v>
      </x:c>
      <x:c r="L333" s="97" t="n">
        <x:f>IF(OR($A333&lt;=Drivers!$H$9,F332&gt;=ReadMe!$C$10),0,MAX(ReadMe!$C$15,(Drivers!$E$9+Drivers!$F$9*SIN($A333*ReadMe!$C$14+Drivers!$G$9))*INDEX(TrackData!$G$6:$G$315,MOD(INT(F332),ReadMe!$C$9)+1)*IF(AND($A333&gt;=Drivers!$I$9,$A333&lt;Drivers!$I$9+Drivers!$J$9),Drivers!$K$9,1)*IF(AND($A333&gt;=Drivers!$L$9,$A333&lt;Drivers!$L$9+Drivers!$M$9),Drivers!$N$9,1)))</x:f>
        <x:v>2.554056715323198</x:v>
      </x:c>
      <x:c r="M333" s="97" t="n">
        <x:f>IF(OR($A333&lt;=Drivers!$H$10,G332&gt;=ReadMe!$C$10),0,MAX(ReadMe!$C$15,(Drivers!$E$10+Drivers!$F$10*SIN($A333*ReadMe!$C$14+Drivers!$G$10))*INDEX(TrackData!$G$6:$G$315,MOD(INT(G332),ReadMe!$C$9)+1)*IF(AND($A333&gt;=Drivers!$I$10,$A333&lt;Drivers!$I$10+Drivers!$J$10),Drivers!$K$10,1)*IF(AND($A333&gt;=Drivers!$L$10,$A333&lt;Drivers!$L$10+Drivers!$M$10),Drivers!$N$10,1)))</x:f>
        <x:v>1.7921780377230223</x:v>
      </x:c>
      <x:c r="N333" s="97" t="n">
        <x:f>IF(OR($A333&lt;=Drivers!$H$11,H332&gt;=ReadMe!$C$10),0,MAX(ReadMe!$C$15,(Drivers!$E$11+Drivers!$F$11*SIN($A333*ReadMe!$C$14+Drivers!$G$11))*INDEX(TrackData!$G$6:$G$315,MOD(INT(H332),ReadMe!$C$9)+1)*IF(AND($A333&gt;=Drivers!$I$11,$A333&lt;Drivers!$I$11+Drivers!$J$11),Drivers!$K$11,1)*IF(AND($A333&gt;=Drivers!$L$11,$A333&lt;Drivers!$L$11+Drivers!$M$11),Drivers!$N$11,1)))</x:f>
        <x:v>1.9252413416068332</x:v>
      </x:c>
      <x:c r="O333" t="n">
        <x:f>MIN(ReadMe!$C$8,MAX(0,INT(C333/ReadMe!$C$9)))</x:f>
        <x:v>2</x:v>
      </x:c>
      <x:c r="P333" t="n">
        <x:f>MIN(ReadMe!$C$8,MAX(0,INT(D333/ReadMe!$C$9)))</x:f>
        <x:v>2</x:v>
      </x:c>
      <x:c r="Q333" t="n">
        <x:f>MIN(ReadMe!$C$8,MAX(0,INT(E333/ReadMe!$C$9)))</x:f>
        <x:v>2</x:v>
      </x:c>
      <x:c r="R333" t="n">
        <x:f>MIN(ReadMe!$C$8,MAX(0,INT(F333/ReadMe!$C$9)))</x:f>
        <x:v>2</x:v>
      </x:c>
      <x:c r="S333" t="n">
        <x:f>MIN(ReadMe!$C$8,MAX(0,INT(G333/ReadMe!$C$9)))</x:f>
        <x:v>2</x:v>
      </x:c>
      <x:c r="T333" t="n">
        <x:f>MIN(ReadMe!$C$8,MAX(0,INT(H333/ReadMe!$C$9)))</x:f>
        <x:v>2</x:v>
      </x:c>
    </x:row>
    <x:row r="334">
      <x:c r="A334" t="n">
        <x:v>328</x:v>
      </x:c>
      <x:c r="B334" s="97" t="n">
        <x:f>A334*ReadMe!$C$12</x:f>
        <x:v>82</x:v>
      </x:c>
      <x:c r="C334" s="97" t="n">
        <x:f>MIN(ReadMe!$C$10,C333+I334)</x:f>
        <x:v>731.8411650797311</x:v>
      </x:c>
      <x:c r="D334" s="97" t="n">
        <x:f>MIN(ReadMe!$C$10,D333+J334)</x:f>
        <x:v>718.5141338606367</x:v>
      </x:c>
      <x:c r="E334" s="97" t="n">
        <x:f>MIN(ReadMe!$C$10,E333+K334)</x:f>
        <x:v>701.4512670351609</x:v>
      </x:c>
      <x:c r="F334" s="97" t="n">
        <x:f>MIN(ReadMe!$C$10,F333+L334)</x:f>
        <x:v>716.3079036355076</x:v>
      </x:c>
      <x:c r="G334" s="97" t="n">
        <x:f>MIN(ReadMe!$C$10,G333+M334)</x:f>
        <x:v>678.3213475562046</x:v>
      </x:c>
      <x:c r="H334" s="97" t="n">
        <x:f>MIN(ReadMe!$C$10,H333+N334)</x:f>
        <x:v>703.5911638918806</x:v>
      </x:c>
      <x:c r="I334" s="97" t="n">
        <x:f>IF(OR($A334&lt;=Drivers!$H$6,C333&gt;=ReadMe!$C$10),0,MAX(ReadMe!$C$15,(Drivers!$E$6+Drivers!$F$6*SIN($A334*ReadMe!$C$14+Drivers!$G$6))*INDEX(TrackData!$G$6:$G$315,MOD(INT(C333),ReadMe!$C$9)+1)*IF(AND($A334&gt;=Drivers!$I$6,$A334&lt;Drivers!$I$6+Drivers!$J$6),Drivers!$K$6,1)*IF(AND($A334&gt;=Drivers!$L$6,$A334&lt;Drivers!$L$6+Drivers!$M$6),Drivers!$N$6,1)))</x:f>
        <x:v>1.8873000568651148</x:v>
      </x:c>
      <x:c r="J334" s="97" t="n">
        <x:f>IF(OR($A334&lt;=Drivers!$H$7,D333&gt;=ReadMe!$C$10),0,MAX(ReadMe!$C$15,(Drivers!$E$7+Drivers!$F$7*SIN($A334*ReadMe!$C$14+Drivers!$G$7))*INDEX(TrackData!$G$6:$G$315,MOD(INT(D333),ReadMe!$C$9)+1)*IF(AND($A334&gt;=Drivers!$I$7,$A334&lt;Drivers!$I$7+Drivers!$J$7),Drivers!$K$7,1)*IF(AND($A334&gt;=Drivers!$L$7,$A334&lt;Drivers!$L$7+Drivers!$M$7),Drivers!$N$7,1)))</x:f>
        <x:v>1.6996766177858567</x:v>
      </x:c>
      <x:c r="K334" s="97" t="n">
        <x:f>IF(OR($A334&lt;=Drivers!$H$8,E333&gt;=ReadMe!$C$10),0,MAX(ReadMe!$C$15,(Drivers!$E$8+Drivers!$F$8*SIN($A334*ReadMe!$C$14+Drivers!$G$8))*INDEX(TrackData!$G$6:$G$315,MOD(INT(E333),ReadMe!$C$9)+1)*IF(AND($A334&gt;=Drivers!$I$8,$A334&lt;Drivers!$I$8+Drivers!$J$8),Drivers!$K$8,1)*IF(AND($A334&gt;=Drivers!$L$8,$A334&lt;Drivers!$L$8+Drivers!$M$8),Drivers!$N$8,1)))</x:f>
        <x:v>1.460340966013583</x:v>
      </x:c>
      <x:c r="L334" s="97" t="n">
        <x:f>IF(OR($A334&lt;=Drivers!$H$9,F333&gt;=ReadMe!$C$10),0,MAX(ReadMe!$C$15,(Drivers!$E$9+Drivers!$F$9*SIN($A334*ReadMe!$C$14+Drivers!$G$9))*INDEX(TrackData!$G$6:$G$315,MOD(INT(F333),ReadMe!$C$9)+1)*IF(AND($A334&gt;=Drivers!$I$9,$A334&lt;Drivers!$I$9+Drivers!$J$9),Drivers!$K$9,1)*IF(AND($A334&gt;=Drivers!$L$9,$A334&lt;Drivers!$L$9+Drivers!$M$9),Drivers!$N$9,1)))</x:f>
        <x:v>2.5719187850818948</x:v>
      </x:c>
      <x:c r="M334" s="97" t="n">
        <x:f>IF(OR($A334&lt;=Drivers!$H$10,G333&gt;=ReadMe!$C$10),0,MAX(ReadMe!$C$15,(Drivers!$E$10+Drivers!$F$10*SIN($A334*ReadMe!$C$14+Drivers!$G$10))*INDEX(TrackData!$G$6:$G$315,MOD(INT(G333),ReadMe!$C$9)+1)*IF(AND($A334&gt;=Drivers!$I$10,$A334&lt;Drivers!$I$10+Drivers!$J$10),Drivers!$K$10,1)*IF(AND($A334&gt;=Drivers!$L$10,$A334&lt;Drivers!$L$10+Drivers!$M$10),Drivers!$N$10,1)))</x:f>
        <x:v>1.8074263775635728</x:v>
      </x:c>
      <x:c r="N334" s="97" t="n">
        <x:f>IF(OR($A334&lt;=Drivers!$H$11,H333&gt;=ReadMe!$C$10),0,MAX(ReadMe!$C$15,(Drivers!$E$11+Drivers!$F$11*SIN($A334*ReadMe!$C$14+Drivers!$G$11))*INDEX(TrackData!$G$6:$G$315,MOD(INT(H333),ReadMe!$C$9)+1)*IF(AND($A334&gt;=Drivers!$I$11,$A334&lt;Drivers!$I$11+Drivers!$J$11),Drivers!$K$11,1)*IF(AND($A334&gt;=Drivers!$L$11,$A334&lt;Drivers!$L$11+Drivers!$M$11),Drivers!$N$11,1)))</x:f>
        <x:v>1.926836603008451</x:v>
      </x:c>
      <x:c r="O334" t="n">
        <x:f>MIN(ReadMe!$C$8,MAX(0,INT(C334/ReadMe!$C$9)))</x:f>
        <x:v>2</x:v>
      </x:c>
      <x:c r="P334" t="n">
        <x:f>MIN(ReadMe!$C$8,MAX(0,INT(D334/ReadMe!$C$9)))</x:f>
        <x:v>2</x:v>
      </x:c>
      <x:c r="Q334" t="n">
        <x:f>MIN(ReadMe!$C$8,MAX(0,INT(E334/ReadMe!$C$9)))</x:f>
        <x:v>2</x:v>
      </x:c>
      <x:c r="R334" t="n">
        <x:f>MIN(ReadMe!$C$8,MAX(0,INT(F334/ReadMe!$C$9)))</x:f>
        <x:v>2</x:v>
      </x:c>
      <x:c r="S334" t="n">
        <x:f>MIN(ReadMe!$C$8,MAX(0,INT(G334/ReadMe!$C$9)))</x:f>
        <x:v>2</x:v>
      </x:c>
      <x:c r="T334" t="n">
        <x:f>MIN(ReadMe!$C$8,MAX(0,INT(H334/ReadMe!$C$9)))</x:f>
        <x:v>2</x:v>
      </x:c>
    </x:row>
    <x:row r="335">
      <x:c r="A335" t="n">
        <x:v>329</x:v>
      </x:c>
      <x:c r="B335" s="97" t="n">
        <x:f>A335*ReadMe!$C$12</x:f>
        <x:v>82.25</x:v>
      </x:c>
      <x:c r="C335" s="97" t="n">
        <x:f>MIN(ReadMe!$C$10,C334+I335)</x:f>
        <x:v>733.7217535001108</x:v>
      </x:c>
      <x:c r="D335" s="97" t="n">
        <x:f>MIN(ReadMe!$C$10,D334+J335)</x:f>
        <x:v>720.1976804819936</x:v>
      </x:c>
      <x:c r="E335" s="97" t="n">
        <x:f>MIN(ReadMe!$C$10,E334+K335)</x:f>
        <x:v>702.9100397390807</x:v>
      </x:c>
      <x:c r="F335" s="97" t="n">
        <x:f>MIN(ReadMe!$C$10,F334+L335)</x:f>
        <x:v>718.0176955761398</x:v>
      </x:c>
      <x:c r="G335" s="97" t="n">
        <x:f>MIN(ReadMe!$C$10,G334+M335)</x:f>
        <x:v>680.1431655922696</x:v>
      </x:c>
      <x:c r="H335" s="97" t="n">
        <x:f>MIN(ReadMe!$C$10,H334+N335)</x:f>
        <x:v>705.5183259017859</x:v>
      </x:c>
      <x:c r="I335" s="97" t="n">
        <x:f>IF(OR($A335&lt;=Drivers!$H$6,C334&gt;=ReadMe!$C$10),0,MAX(ReadMe!$C$15,(Drivers!$E$6+Drivers!$F$6*SIN($A335*ReadMe!$C$14+Drivers!$G$6))*INDEX(TrackData!$G$6:$G$315,MOD(INT(C334),ReadMe!$C$9)+1)*IF(AND($A335&gt;=Drivers!$I$6,$A335&lt;Drivers!$I$6+Drivers!$J$6),Drivers!$K$6,1)*IF(AND($A335&gt;=Drivers!$L$6,$A335&lt;Drivers!$L$6+Drivers!$M$6),Drivers!$N$6,1)))</x:f>
        <x:v>1.8805884203797278</x:v>
      </x:c>
      <x:c r="J335" s="97" t="n">
        <x:f>IF(OR($A335&lt;=Drivers!$H$7,D334&gt;=ReadMe!$C$10),0,MAX(ReadMe!$C$15,(Drivers!$E$7+Drivers!$F$7*SIN($A335*ReadMe!$C$14+Drivers!$G$7))*INDEX(TrackData!$G$6:$G$315,MOD(INT(D334),ReadMe!$C$9)+1)*IF(AND($A335&gt;=Drivers!$I$7,$A335&lt;Drivers!$I$7+Drivers!$J$7),Drivers!$K$7,1)*IF(AND($A335&gt;=Drivers!$L$7,$A335&lt;Drivers!$L$7+Drivers!$M$7),Drivers!$N$7,1)))</x:f>
        <x:v>1.6835466213570265</x:v>
      </x:c>
      <x:c r="K335" s="97" t="n">
        <x:f>IF(OR($A335&lt;=Drivers!$H$8,E334&gt;=ReadMe!$C$10),0,MAX(ReadMe!$C$15,(Drivers!$E$8+Drivers!$F$8*SIN($A335*ReadMe!$C$14+Drivers!$G$8))*INDEX(TrackData!$G$6:$G$315,MOD(INT(E334),ReadMe!$C$9)+1)*IF(AND($A335&gt;=Drivers!$I$8,$A335&lt;Drivers!$I$8+Drivers!$J$8),Drivers!$K$8,1)*IF(AND($A335&gt;=Drivers!$L$8,$A335&lt;Drivers!$L$8+Drivers!$M$8),Drivers!$N$8,1)))</x:f>
        <x:v>1.458772703919908</x:v>
      </x:c>
      <x:c r="L335" s="97" t="n">
        <x:f>IF(OR($A335&lt;=Drivers!$H$9,F334&gt;=ReadMe!$C$10),0,MAX(ReadMe!$C$15,(Drivers!$E$9+Drivers!$F$9*SIN($A335*ReadMe!$C$14+Drivers!$G$9))*INDEX(TrackData!$G$6:$G$315,MOD(INT(F334),ReadMe!$C$9)+1)*IF(AND($A335&gt;=Drivers!$I$9,$A335&lt;Drivers!$I$9+Drivers!$J$9),Drivers!$K$9,1)*IF(AND($A335&gt;=Drivers!$L$9,$A335&lt;Drivers!$L$9+Drivers!$M$9),Drivers!$N$9,1)))</x:f>
        <x:v>1.7097919406321844</x:v>
      </x:c>
      <x:c r="M335" s="97" t="n">
        <x:f>IF(OR($A335&lt;=Drivers!$H$10,G334&gt;=ReadMe!$C$10),0,MAX(ReadMe!$C$15,(Drivers!$E$10+Drivers!$F$10*SIN($A335*ReadMe!$C$14+Drivers!$G$10))*INDEX(TrackData!$G$6:$G$315,MOD(INT(G334),ReadMe!$C$9)+1)*IF(AND($A335&gt;=Drivers!$I$10,$A335&lt;Drivers!$I$10+Drivers!$J$10),Drivers!$K$10,1)*IF(AND($A335&gt;=Drivers!$L$10,$A335&lt;Drivers!$L$10+Drivers!$M$10),Drivers!$N$10,1)))</x:f>
        <x:v>1.8218180360650162</x:v>
      </x:c>
      <x:c r="N335" s="97" t="n">
        <x:f>IF(OR($A335&lt;=Drivers!$H$11,H334&gt;=ReadMe!$C$10),0,MAX(ReadMe!$C$15,(Drivers!$E$11+Drivers!$F$11*SIN($A335*ReadMe!$C$14+Drivers!$G$11))*INDEX(TrackData!$G$6:$G$315,MOD(INT(H334),ReadMe!$C$9)+1)*IF(AND($A335&gt;=Drivers!$I$11,$A335&lt;Drivers!$I$11+Drivers!$J$11),Drivers!$K$11,1)*IF(AND($A335&gt;=Drivers!$L$11,$A335&lt;Drivers!$L$11+Drivers!$M$11),Drivers!$N$11,1)))</x:f>
        <x:v>1.927162009905424</x:v>
      </x:c>
      <x:c r="O335" t="n">
        <x:f>MIN(ReadMe!$C$8,MAX(0,INT(C335/ReadMe!$C$9)))</x:f>
        <x:v>2</x:v>
      </x:c>
      <x:c r="P335" t="n">
        <x:f>MIN(ReadMe!$C$8,MAX(0,INT(D335/ReadMe!$C$9)))</x:f>
        <x:v>2</x:v>
      </x:c>
      <x:c r="Q335" t="n">
        <x:f>MIN(ReadMe!$C$8,MAX(0,INT(E335/ReadMe!$C$9)))</x:f>
        <x:v>2</x:v>
      </x:c>
      <x:c r="R335" t="n">
        <x:f>MIN(ReadMe!$C$8,MAX(0,INT(F335/ReadMe!$C$9)))</x:f>
        <x:v>2</x:v>
      </x:c>
      <x:c r="S335" t="n">
        <x:f>MIN(ReadMe!$C$8,MAX(0,INT(G335/ReadMe!$C$9)))</x:f>
        <x:v>2</x:v>
      </x:c>
      <x:c r="T335" t="n">
        <x:f>MIN(ReadMe!$C$8,MAX(0,INT(H335/ReadMe!$C$9)))</x:f>
        <x:v>2</x:v>
      </x:c>
    </x:row>
    <x:row r="336">
      <x:c r="A336" t="n">
        <x:v>330</x:v>
      </x:c>
      <x:c r="B336" s="97" t="n">
        <x:f>A336*ReadMe!$C$12</x:f>
        <x:v>82.5</x:v>
      </x:c>
      <x:c r="C336" s="97" t="n">
        <x:f>MIN(ReadMe!$C$10,C335+I336)</x:f>
        <x:v>735.5947697329754</x:v>
      </x:c>
      <x:c r="D336" s="97" t="n">
        <x:f>MIN(ReadMe!$C$10,D335+J336)</x:f>
        <x:v>721.865411432536</x:v>
      </x:c>
      <x:c r="E336" s="97" t="n">
        <x:f>MIN(ReadMe!$C$10,E335+K336)</x:f>
        <x:v>704.3688788787736</x:v>
      </x:c>
      <x:c r="F336" s="97" t="n">
        <x:f>MIN(ReadMe!$C$10,F335+L336)</x:f>
        <x:v>719.7402647737599</x:v>
      </x:c>
      <x:c r="G336" s="97" t="n">
        <x:f>MIN(ReadMe!$C$10,G335+M336)</x:f>
        <x:v>681.9784195182655</x:v>
      </x:c>
      <x:c r="H336" s="97" t="n">
        <x:f>MIN(ReadMe!$C$10,H335+N336)</x:f>
        <x:v>707.4445412236422</x:v>
      </x:c>
      <x:c r="I336" s="97" t="n">
        <x:f>IF(OR($A336&lt;=Drivers!$H$6,C335&gt;=ReadMe!$C$10),0,MAX(ReadMe!$C$15,(Drivers!$E$6+Drivers!$F$6*SIN($A336*ReadMe!$C$14+Drivers!$G$6))*INDEX(TrackData!$G$6:$G$315,MOD(INT(C335),ReadMe!$C$9)+1)*IF(AND($A336&gt;=Drivers!$I$6,$A336&lt;Drivers!$I$6+Drivers!$J$6),Drivers!$K$6,1)*IF(AND($A336&gt;=Drivers!$L$6,$A336&lt;Drivers!$L$6+Drivers!$M$6),Drivers!$N$6,1)))</x:f>
        <x:v>1.8730162328645634</x:v>
      </x:c>
      <x:c r="J336" s="97" t="n">
        <x:f>IF(OR($A336&lt;=Drivers!$H$7,D335&gt;=ReadMe!$C$10),0,MAX(ReadMe!$C$15,(Drivers!$E$7+Drivers!$F$7*SIN($A336*ReadMe!$C$14+Drivers!$G$7))*INDEX(TrackData!$G$6:$G$315,MOD(INT(D335),ReadMe!$C$9)+1)*IF(AND($A336&gt;=Drivers!$I$7,$A336&lt;Drivers!$I$7+Drivers!$J$7),Drivers!$K$7,1)*IF(AND($A336&gt;=Drivers!$L$7,$A336&lt;Drivers!$L$7+Drivers!$M$7),Drivers!$N$7,1)))</x:f>
        <x:v>1.6677309505423998</x:v>
      </x:c>
      <x:c r="K336" s="97" t="n">
        <x:f>IF(OR($A336&lt;=Drivers!$H$8,E335&gt;=ReadMe!$C$10),0,MAX(ReadMe!$C$15,(Drivers!$E$8+Drivers!$F$8*SIN($A336*ReadMe!$C$14+Drivers!$G$8))*INDEX(TrackData!$G$6:$G$315,MOD(INT(E335),ReadMe!$C$9)+1)*IF(AND($A336&gt;=Drivers!$I$8,$A336&lt;Drivers!$I$8+Drivers!$J$8),Drivers!$K$8,1)*IF(AND($A336&gt;=Drivers!$L$8,$A336&lt;Drivers!$L$8+Drivers!$M$8),Drivers!$N$8,1)))</x:f>
        <x:v>1.4588391396927902</x:v>
      </x:c>
      <x:c r="L336" s="97" t="n">
        <x:f>IF(OR($A336&lt;=Drivers!$H$9,F335&gt;=ReadMe!$C$10),0,MAX(ReadMe!$C$15,(Drivers!$E$9+Drivers!$F$9*SIN($A336*ReadMe!$C$14+Drivers!$G$9))*INDEX(TrackData!$G$6:$G$315,MOD(INT(F335),ReadMe!$C$9)+1)*IF(AND($A336&gt;=Drivers!$I$9,$A336&lt;Drivers!$I$9+Drivers!$J$9),Drivers!$K$9,1)*IF(AND($A336&gt;=Drivers!$L$9,$A336&lt;Drivers!$L$9+Drivers!$M$9),Drivers!$N$9,1)))</x:f>
        <x:v>1.7225691976201833</x:v>
      </x:c>
      <x:c r="M336" s="97" t="n">
        <x:f>IF(OR($A336&lt;=Drivers!$H$10,G335&gt;=ReadMe!$C$10),0,MAX(ReadMe!$C$15,(Drivers!$E$10+Drivers!$F$10*SIN($A336*ReadMe!$C$14+Drivers!$G$10))*INDEX(TrackData!$G$6:$G$315,MOD(INT(G335),ReadMe!$C$9)+1)*IF(AND($A336&gt;=Drivers!$I$10,$A336&lt;Drivers!$I$10+Drivers!$J$10),Drivers!$K$10,1)*IF(AND($A336&gt;=Drivers!$L$10,$A336&lt;Drivers!$L$10+Drivers!$M$10),Drivers!$N$10,1)))</x:f>
        <x:v>1.8352539259958627</x:v>
      </x:c>
      <x:c r="N336" s="97" t="n">
        <x:f>IF(OR($A336&lt;=Drivers!$H$11,H335&gt;=ReadMe!$C$10),0,MAX(ReadMe!$C$15,(Drivers!$E$11+Drivers!$F$11*SIN($A336*ReadMe!$C$14+Drivers!$G$11))*INDEX(TrackData!$G$6:$G$315,MOD(INT(H335),ReadMe!$C$9)+1)*IF(AND($A336&gt;=Drivers!$I$11,$A336&lt;Drivers!$I$11+Drivers!$J$11),Drivers!$K$11,1)*IF(AND($A336&gt;=Drivers!$L$11,$A336&lt;Drivers!$L$11+Drivers!$M$11),Drivers!$N$11,1)))</x:f>
        <x:v>1.9262153218562823</x:v>
      </x:c>
      <x:c r="O336" t="n">
        <x:f>MIN(ReadMe!$C$8,MAX(0,INT(C336/ReadMe!$C$9)))</x:f>
        <x:v>2</x:v>
      </x:c>
      <x:c r="P336" t="n">
        <x:f>MIN(ReadMe!$C$8,MAX(0,INT(D336/ReadMe!$C$9)))</x:f>
        <x:v>2</x:v>
      </x:c>
      <x:c r="Q336" t="n">
        <x:f>MIN(ReadMe!$C$8,MAX(0,INT(E336/ReadMe!$C$9)))</x:f>
        <x:v>2</x:v>
      </x:c>
      <x:c r="R336" t="n">
        <x:f>MIN(ReadMe!$C$8,MAX(0,INT(F336/ReadMe!$C$9)))</x:f>
        <x:v>2</x:v>
      </x:c>
      <x:c r="S336" t="n">
        <x:f>MIN(ReadMe!$C$8,MAX(0,INT(G336/ReadMe!$C$9)))</x:f>
        <x:v>2</x:v>
      </x:c>
      <x:c r="T336" t="n">
        <x:f>MIN(ReadMe!$C$8,MAX(0,INT(H336/ReadMe!$C$9)))</x:f>
        <x:v>2</x:v>
      </x:c>
    </x:row>
    <x:row r="337">
      <x:c r="A337" t="n">
        <x:v>331</x:v>
      </x:c>
      <x:c r="B337" s="97" t="n">
        <x:f>A337*ReadMe!$C$12</x:f>
        <x:v>82.75</x:v>
      </x:c>
      <x:c r="C337" s="97" t="n">
        <x:f>MIN(ReadMe!$C$10,C336+I337)</x:f>
        <x:v>737.4594053621547</x:v>
      </x:c>
      <x:c r="D337" s="97" t="n">
        <x:f>MIN(ReadMe!$C$10,D336+J337)</x:f>
        <x:v>723.5177499294998</x:v>
      </x:c>
      <x:c r="E337" s="97" t="n">
        <x:f>MIN(ReadMe!$C$10,E336+K337)</x:f>
        <x:v>705.8294186946924</x:v>
      </x:c>
      <x:c r="F337" s="97" t="n">
        <x:f>MIN(ReadMe!$C$10,F336+L337)</x:f>
        <x:v>721.4759749708752</x:v>
      </x:c>
      <x:c r="G337" s="97" t="n">
        <x:f>MIN(ReadMe!$C$10,G336+M337)</x:f>
        <x:v>683.8260610589007</x:v>
      </x:c>
      <x:c r="H337" s="97" t="n">
        <x:f>MIN(ReadMe!$C$10,H336+N337)</x:f>
        <x:v>710.3596973703874</x:v>
      </x:c>
      <x:c r="I337" s="97" t="n">
        <x:f>IF(OR($A337&lt;=Drivers!$H$6,C336&gt;=ReadMe!$C$10),0,MAX(ReadMe!$C$15,(Drivers!$E$6+Drivers!$F$6*SIN($A337*ReadMe!$C$14+Drivers!$G$6))*INDEX(TrackData!$G$6:$G$315,MOD(INT(C336),ReadMe!$C$9)+1)*IF(AND($A337&gt;=Drivers!$I$6,$A337&lt;Drivers!$I$6+Drivers!$J$6),Drivers!$K$6,1)*IF(AND($A337&gt;=Drivers!$L$6,$A337&lt;Drivers!$L$6+Drivers!$M$6),Drivers!$N$6,1)))</x:f>
        <x:v>1.8646356291793467</x:v>
      </x:c>
      <x:c r="J337" s="97" t="n">
        <x:f>IF(OR($A337&lt;=Drivers!$H$7,D336&gt;=ReadMe!$C$10),0,MAX(ReadMe!$C$15,(Drivers!$E$7+Drivers!$F$7*SIN($A337*ReadMe!$C$14+Drivers!$G$7))*INDEX(TrackData!$G$6:$G$315,MOD(INT(D336),ReadMe!$C$9)+1)*IF(AND($A337&gt;=Drivers!$I$7,$A337&lt;Drivers!$I$7+Drivers!$J$7),Drivers!$K$7,1)*IF(AND($A337&gt;=Drivers!$L$7,$A337&lt;Drivers!$L$7+Drivers!$M$7),Drivers!$N$7,1)))</x:f>
        <x:v>1.6523384969638126</x:v>
      </x:c>
      <x:c r="K337" s="97" t="n">
        <x:f>IF(OR($A337&lt;=Drivers!$H$8,E336&gt;=ReadMe!$C$10),0,MAX(ReadMe!$C$15,(Drivers!$E$8+Drivers!$F$8*SIN($A337*ReadMe!$C$14+Drivers!$G$8))*INDEX(TrackData!$G$6:$G$315,MOD(INT(E336),ReadMe!$C$9)+1)*IF(AND($A337&gt;=Drivers!$I$8,$A337&lt;Drivers!$I$8+Drivers!$J$8),Drivers!$K$8,1)*IF(AND($A337&gt;=Drivers!$L$8,$A337&lt;Drivers!$L$8+Drivers!$M$8),Drivers!$N$8,1)))</x:f>
        <x:v>1.460539815918874</x:v>
      </x:c>
      <x:c r="L337" s="97" t="n">
        <x:f>IF(OR($A337&lt;=Drivers!$H$9,F336&gt;=ReadMe!$C$10),0,MAX(ReadMe!$C$15,(Drivers!$E$9+Drivers!$F$9*SIN($A337*ReadMe!$C$14+Drivers!$G$9))*INDEX(TrackData!$G$6:$G$315,MOD(INT(F336),ReadMe!$C$9)+1)*IF(AND($A337&gt;=Drivers!$I$9,$A337&lt;Drivers!$I$9+Drivers!$J$9),Drivers!$K$9,1)*IF(AND($A337&gt;=Drivers!$L$9,$A337&lt;Drivers!$L$9+Drivers!$M$9),Drivers!$N$9,1)))</x:f>
        <x:v>1.735710197115319</x:v>
      </x:c>
      <x:c r="M337" s="97" t="n">
        <x:f>IF(OR($A337&lt;=Drivers!$H$10,G336&gt;=ReadMe!$C$10),0,MAX(ReadMe!$C$15,(Drivers!$E$10+Drivers!$F$10*SIN($A337*ReadMe!$C$14+Drivers!$G$10))*INDEX(TrackData!$G$6:$G$315,MOD(INT(G336),ReadMe!$C$9)+1)*IF(AND($A337&gt;=Drivers!$I$10,$A337&lt;Drivers!$I$10+Drivers!$J$10),Drivers!$K$10,1)*IF(AND($A337&gt;=Drivers!$L$10,$A337&lt;Drivers!$L$10+Drivers!$M$10),Drivers!$N$10,1)))</x:f>
        <x:v>1.847641540635244</x:v>
      </x:c>
      <x:c r="N337" s="97" t="n">
        <x:f>IF(OR($A337&lt;=Drivers!$H$11,H336&gt;=ReadMe!$C$10),0,MAX(ReadMe!$C$15,(Drivers!$E$11+Drivers!$F$11*SIN($A337*ReadMe!$C$14+Drivers!$G$11))*INDEX(TrackData!$G$6:$G$315,MOD(INT(H336),ReadMe!$C$9)+1)*IF(AND($A337&gt;=Drivers!$I$11,$A337&lt;Drivers!$I$11+Drivers!$J$11),Drivers!$K$11,1)*IF(AND($A337&gt;=Drivers!$L$11,$A337&lt;Drivers!$L$11+Drivers!$M$11),Drivers!$N$11,1)))</x:f>
        <x:v>2.9151561467452076</x:v>
      </x:c>
      <x:c r="O337" t="n">
        <x:f>MIN(ReadMe!$C$8,MAX(0,INT(C337/ReadMe!$C$9)))</x:f>
        <x:v>2</x:v>
      </x:c>
      <x:c r="P337" t="n">
        <x:f>MIN(ReadMe!$C$8,MAX(0,INT(D337/ReadMe!$C$9)))</x:f>
        <x:v>2</x:v>
      </x:c>
      <x:c r="Q337" t="n">
        <x:f>MIN(ReadMe!$C$8,MAX(0,INT(E337/ReadMe!$C$9)))</x:f>
        <x:v>2</x:v>
      </x:c>
      <x:c r="R337" t="n">
        <x:f>MIN(ReadMe!$C$8,MAX(0,INT(F337/ReadMe!$C$9)))</x:f>
        <x:v>2</x:v>
      </x:c>
      <x:c r="S337" t="n">
        <x:f>MIN(ReadMe!$C$8,MAX(0,INT(G337/ReadMe!$C$9)))</x:f>
        <x:v>2</x:v>
      </x:c>
      <x:c r="T337" t="n">
        <x:f>MIN(ReadMe!$C$8,MAX(0,INT(H337/ReadMe!$C$9)))</x:f>
        <x:v>2</x:v>
      </x:c>
    </x:row>
    <x:row r="338">
      <x:c r="A338" t="n">
        <x:v>332</x:v>
      </x:c>
      <x:c r="B338" s="97" t="n">
        <x:f>A338*ReadMe!$C$12</x:f>
        <x:v>83</x:v>
      </x:c>
      <x:c r="C338" s="97" t="n">
        <x:f>MIN(ReadMe!$C$10,C337+I338)</x:f>
        <x:v>739.314909672321</x:v>
      </x:c>
      <x:c r="D338" s="97" t="n">
        <x:f>MIN(ReadMe!$C$10,D337+J338)</x:f>
        <x:v>725.1552251678728</x:v>
      </x:c>
      <x:c r="E338" s="97" t="n">
        <x:f>MIN(ReadMe!$C$10,E337+K338)</x:f>
        <x:v>707.2932817180565</x:v>
      </x:c>
      <x:c r="F338" s="97" t="n">
        <x:f>MIN(ReadMe!$C$10,F337+L338)</x:f>
        <x:v>723.2250994336061</x:v>
      </x:c>
      <x:c r="G338" s="97" t="n">
        <x:f>MIN(ReadMe!$C$10,G337+M338)</x:f>
        <x:v>686.642569529637</x:v>
      </x:c>
      <x:c r="H338" s="97" t="n">
        <x:f>MIN(ReadMe!$C$10,H337+N338)</x:f>
        <x:v>713.2696071377185</x:v>
      </x:c>
      <x:c r="I338" s="97" t="n">
        <x:f>IF(OR($A338&lt;=Drivers!$H$6,C337&gt;=ReadMe!$C$10),0,MAX(ReadMe!$C$15,(Drivers!$E$6+Drivers!$F$6*SIN($A338*ReadMe!$C$14+Drivers!$G$6))*INDEX(TrackData!$G$6:$G$315,MOD(INT(C337),ReadMe!$C$9)+1)*IF(AND($A338&gt;=Drivers!$I$6,$A338&lt;Drivers!$I$6+Drivers!$J$6),Drivers!$K$6,1)*IF(AND($A338&gt;=Drivers!$L$6,$A338&lt;Drivers!$L$6+Drivers!$M$6),Drivers!$N$6,1)))</x:f>
        <x:v>1.8555043101663609</x:v>
      </x:c>
      <x:c r="J338" s="97" t="n">
        <x:f>IF(OR($A338&lt;=Drivers!$H$7,D337&gt;=ReadMe!$C$10),0,MAX(ReadMe!$C$15,(Drivers!$E$7+Drivers!$F$7*SIN($A338*ReadMe!$C$14+Drivers!$G$7))*INDEX(TrackData!$G$6:$G$315,MOD(INT(D337),ReadMe!$C$9)+1)*IF(AND($A338&gt;=Drivers!$I$7,$A338&lt;Drivers!$I$7+Drivers!$J$7),Drivers!$K$7,1)*IF(AND($A338&gt;=Drivers!$L$7,$A338&lt;Drivers!$L$7+Drivers!$M$7),Drivers!$N$7,1)))</x:f>
        <x:v>1.637475238372947</x:v>
      </x:c>
      <x:c r="K338" s="97" t="n">
        <x:f>IF(OR($A338&lt;=Drivers!$H$8,E337&gt;=ReadMe!$C$10),0,MAX(ReadMe!$C$15,(Drivers!$E$8+Drivers!$F$8*SIN($A338*ReadMe!$C$14+Drivers!$G$8))*INDEX(TrackData!$G$6:$G$315,MOD(INT(E337),ReadMe!$C$9)+1)*IF(AND($A338&gt;=Drivers!$I$8,$A338&lt;Drivers!$I$8+Drivers!$J$8),Drivers!$K$8,1)*IF(AND($A338&gt;=Drivers!$L$8,$A338&lt;Drivers!$L$8+Drivers!$M$8),Drivers!$N$8,1)))</x:f>
        <x:v>1.4638630233640302</x:v>
      </x:c>
      <x:c r="L338" s="97" t="n">
        <x:f>IF(OR($A338&lt;=Drivers!$H$9,F337&gt;=ReadMe!$C$10),0,MAX(ReadMe!$C$15,(Drivers!$E$9+Drivers!$F$9*SIN($A338*ReadMe!$C$14+Drivers!$G$9))*INDEX(TrackData!$G$6:$G$315,MOD(INT(F337),ReadMe!$C$9)+1)*IF(AND($A338&gt;=Drivers!$I$9,$A338&lt;Drivers!$I$9+Drivers!$J$9),Drivers!$K$9,1)*IF(AND($A338&gt;=Drivers!$L$9,$A338&lt;Drivers!$L$9+Drivers!$M$9),Drivers!$N$9,1)))</x:f>
        <x:v>1.7491244627309503</x:v>
      </x:c>
      <x:c r="M338" s="97" t="n">
        <x:f>IF(OR($A338&lt;=Drivers!$H$10,G337&gt;=ReadMe!$C$10),0,MAX(ReadMe!$C$15,(Drivers!$E$10+Drivers!$F$10*SIN($A338*ReadMe!$C$14+Drivers!$G$10))*INDEX(TrackData!$G$6:$G$315,MOD(INT(G337),ReadMe!$C$9)+1)*IF(AND($A338&gt;=Drivers!$I$10,$A338&lt;Drivers!$I$10+Drivers!$J$10),Drivers!$K$10,1)*IF(AND($A338&gt;=Drivers!$L$10,$A338&lt;Drivers!$L$10+Drivers!$M$10),Drivers!$N$10,1)))</x:f>
        <x:v>2.8165084707362746</x:v>
      </x:c>
      <x:c r="N338" s="97" t="n">
        <x:f>IF(OR($A338&lt;=Drivers!$H$11,H337&gt;=ReadMe!$C$10),0,MAX(ReadMe!$C$15,(Drivers!$E$11+Drivers!$F$11*SIN($A338*ReadMe!$C$14+Drivers!$G$11))*INDEX(TrackData!$G$6:$G$315,MOD(INT(H337),ReadMe!$C$9)+1)*IF(AND($A338&gt;=Drivers!$I$11,$A338&lt;Drivers!$I$11+Drivers!$J$11),Drivers!$K$11,1)*IF(AND($A338&gt;=Drivers!$L$11,$A338&lt;Drivers!$L$11+Drivers!$M$11),Drivers!$N$11,1)))</x:f>
        <x:v>2.9099097673310825</x:v>
      </x:c>
      <x:c r="O338" t="n">
        <x:f>MIN(ReadMe!$C$8,MAX(0,INT(C338/ReadMe!$C$9)))</x:f>
        <x:v>2</x:v>
      </x:c>
      <x:c r="P338" t="n">
        <x:f>MIN(ReadMe!$C$8,MAX(0,INT(D338/ReadMe!$C$9)))</x:f>
        <x:v>2</x:v>
      </x:c>
      <x:c r="Q338" t="n">
        <x:f>MIN(ReadMe!$C$8,MAX(0,INT(E338/ReadMe!$C$9)))</x:f>
        <x:v>2</x:v>
      </x:c>
      <x:c r="R338" t="n">
        <x:f>MIN(ReadMe!$C$8,MAX(0,INT(F338/ReadMe!$C$9)))</x:f>
        <x:v>2</x:v>
      </x:c>
      <x:c r="S338" t="n">
        <x:f>MIN(ReadMe!$C$8,MAX(0,INT(G338/ReadMe!$C$9)))</x:f>
        <x:v>2</x:v>
      </x:c>
      <x:c r="T338" t="n">
        <x:f>MIN(ReadMe!$C$8,MAX(0,INT(H338/ReadMe!$C$9)))</x:f>
        <x:v>2</x:v>
      </x:c>
    </x:row>
    <x:row r="339">
      <x:c r="A339" t="n">
        <x:v>333</x:v>
      </x:c>
      <x:c r="B339" s="97" t="n">
        <x:f>A339*ReadMe!$C$12</x:f>
        <x:v>83.25</x:v>
      </x:c>
      <x:c r="C339" s="97" t="n">
        <x:f>MIN(ReadMe!$C$10,C338+I339)</x:f>
        <x:v>741.1605948176986</x:v>
      </x:c>
      <x:c r="D339" s="97" t="n">
        <x:f>MIN(ReadMe!$C$10,D338+J339)</x:f>
        <x:v>726.7784686768624</x:v>
      </x:c>
      <x:c r="E339" s="97" t="n">
        <x:f>MIN(ReadMe!$C$10,E338+K339)</x:f>
        <x:v>709.5187148719838</x:v>
      </x:c>
      <x:c r="F339" s="97" t="n">
        <x:f>MIN(ReadMe!$C$10,F338+L339)</x:f>
        <x:v>724.9878190702368</x:v>
      </x:c>
      <x:c r="G339" s="97" t="n">
        <x:f>MIN(ReadMe!$C$10,G338+M339)</x:f>
        <x:v>689.4742946682659</x:v>
      </x:c>
      <x:c r="H339" s="97" t="n">
        <x:f>MIN(ReadMe!$C$10,H338+N339)</x:f>
        <x:v>716.1724121844586</x:v>
      </x:c>
      <x:c r="I339" s="97" t="n">
        <x:f>IF(OR($A339&lt;=Drivers!$H$6,C338&gt;=ReadMe!$C$10),0,MAX(ReadMe!$C$15,(Drivers!$E$6+Drivers!$F$6*SIN($A339*ReadMe!$C$14+Drivers!$G$6))*INDEX(TrackData!$G$6:$G$315,MOD(INT(C338),ReadMe!$C$9)+1)*IF(AND($A339&gt;=Drivers!$I$6,$A339&lt;Drivers!$I$6+Drivers!$J$6),Drivers!$K$6,1)*IF(AND($A339&gt;=Drivers!$L$6,$A339&lt;Drivers!$L$6+Drivers!$M$6),Drivers!$N$6,1)))</x:f>
        <x:v>1.845685145377488</x:v>
      </x:c>
      <x:c r="J339" s="97" t="n">
        <x:f>IF(OR($A339&lt;=Drivers!$H$7,D338&gt;=ReadMe!$C$10),0,MAX(ReadMe!$C$15,(Drivers!$E$7+Drivers!$F$7*SIN($A339*ReadMe!$C$14+Drivers!$G$7))*INDEX(TrackData!$G$6:$G$315,MOD(INT(D338),ReadMe!$C$9)+1)*IF(AND($A339&gt;=Drivers!$I$7,$A339&lt;Drivers!$I$7+Drivers!$J$7),Drivers!$K$7,1)*IF(AND($A339&gt;=Drivers!$L$7,$A339&lt;Drivers!$L$7+Drivers!$M$7),Drivers!$N$7,1)))</x:f>
        <x:v>1.6232435089896222</x:v>
      </x:c>
      <x:c r="K339" s="97" t="n">
        <x:f>IF(OR($A339&lt;=Drivers!$H$8,E338&gt;=ReadMe!$C$10),0,MAX(ReadMe!$C$15,(Drivers!$E$8+Drivers!$F$8*SIN($A339*ReadMe!$C$14+Drivers!$G$8))*INDEX(TrackData!$G$6:$G$315,MOD(INT(E338),ReadMe!$C$9)+1)*IF(AND($A339&gt;=Drivers!$I$8,$A339&lt;Drivers!$I$8+Drivers!$J$8),Drivers!$K$8,1)*IF(AND($A339&gt;=Drivers!$L$8,$A339&lt;Drivers!$L$8+Drivers!$M$8),Drivers!$N$8,1)))</x:f>
        <x:v>2.2254331539272294</x:v>
      </x:c>
      <x:c r="L339" s="97" t="n">
        <x:f>IF(OR($A339&lt;=Drivers!$H$9,F338&gt;=ReadMe!$C$10),0,MAX(ReadMe!$C$15,(Drivers!$E$9+Drivers!$F$9*SIN($A339*ReadMe!$C$14+Drivers!$G$9))*INDEX(TrackData!$G$6:$G$315,MOD(INT(F338),ReadMe!$C$9)+1)*IF(AND($A339&gt;=Drivers!$I$9,$A339&lt;Drivers!$I$9+Drivers!$J$9),Drivers!$K$9,1)*IF(AND($A339&gt;=Drivers!$L$9,$A339&lt;Drivers!$L$9+Drivers!$M$9),Drivers!$N$9,1)))</x:f>
        <x:v>1.7627196366306146</x:v>
      </x:c>
      <x:c r="M339" s="97" t="n">
        <x:f>IF(OR($A339&lt;=Drivers!$H$10,G338&gt;=ReadMe!$C$10),0,MAX(ReadMe!$C$15,(Drivers!$E$10+Drivers!$F$10*SIN($A339*ReadMe!$C$14+Drivers!$G$10))*INDEX(TrackData!$G$6:$G$315,MOD(INT(G338),ReadMe!$C$9)+1)*IF(AND($A339&gt;=Drivers!$I$10,$A339&lt;Drivers!$I$10+Drivers!$J$10),Drivers!$K$10,1)*IF(AND($A339&gt;=Drivers!$L$10,$A339&lt;Drivers!$L$10+Drivers!$M$10),Drivers!$N$10,1)))</x:f>
        <x:v>2.831725138628986</x:v>
      </x:c>
      <x:c r="N339" s="97" t="n">
        <x:f>IF(OR($A339&lt;=Drivers!$H$11,H338&gt;=ReadMe!$C$10),0,MAX(ReadMe!$C$15,(Drivers!$E$11+Drivers!$F$11*SIN($A339*ReadMe!$C$14+Drivers!$G$11))*INDEX(TrackData!$G$6:$G$315,MOD(INT(H338),ReadMe!$C$9)+1)*IF(AND($A339&gt;=Drivers!$I$11,$A339&lt;Drivers!$I$11+Drivers!$J$11),Drivers!$K$11,1)*IF(AND($A339&gt;=Drivers!$L$11,$A339&lt;Drivers!$L$11+Drivers!$M$11),Drivers!$N$11,1)))</x:f>
        <x:v>2.9028050467400845</x:v>
      </x:c>
      <x:c r="O339" t="n">
        <x:f>MIN(ReadMe!$C$8,MAX(0,INT(C339/ReadMe!$C$9)))</x:f>
        <x:v>2</x:v>
      </x:c>
      <x:c r="P339" t="n">
        <x:f>MIN(ReadMe!$C$8,MAX(0,INT(D339/ReadMe!$C$9)))</x:f>
        <x:v>2</x:v>
      </x:c>
      <x:c r="Q339" t="n">
        <x:f>MIN(ReadMe!$C$8,MAX(0,INT(E339/ReadMe!$C$9)))</x:f>
        <x:v>2</x:v>
      </x:c>
      <x:c r="R339" t="n">
        <x:f>MIN(ReadMe!$C$8,MAX(0,INT(F339/ReadMe!$C$9)))</x:f>
        <x:v>2</x:v>
      </x:c>
      <x:c r="S339" t="n">
        <x:f>MIN(ReadMe!$C$8,MAX(0,INT(G339/ReadMe!$C$9)))</x:f>
        <x:v>2</x:v>
      </x:c>
      <x:c r="T339" t="n">
        <x:f>MIN(ReadMe!$C$8,MAX(0,INT(H339/ReadMe!$C$9)))</x:f>
        <x:v>2</x:v>
      </x:c>
    </x:row>
    <x:row r="340">
      <x:c r="A340" t="n">
        <x:v>334</x:v>
      </x:c>
      <x:c r="B340" s="97" t="n">
        <x:f>A340*ReadMe!$C$12</x:f>
        <x:v>83.5</x:v>
      </x:c>
      <x:c r="C340" s="97" t="n">
        <x:f>MIN(ReadMe!$C$10,C339+I340)</x:f>
        <x:v>743.9412701816599</x:v>
      </x:c>
      <x:c r="D340" s="97" t="n">
        <x:f>MIN(ReadMe!$C$10,D339+J340)</x:f>
        <x:v>729.2174706388715</x:v>
      </x:c>
      <x:c r="E340" s="97" t="n">
        <x:f>MIN(ReadMe!$C$10,E339+K340)</x:f>
        <x:v>711.7539792606158</x:v>
      </x:c>
      <x:c r="F340" s="97" t="n">
        <x:f>MIN(ReadMe!$C$10,F339+L340)</x:f>
        <x:v>726.7642211856528</x:v>
      </x:c>
      <x:c r="G340" s="97" t="n">
        <x:f>MIN(ReadMe!$C$10,G339+M340)</x:f>
        <x:v>692.3192967842352</x:v>
      </x:c>
      <x:c r="H340" s="97" t="n">
        <x:f>MIN(ReadMe!$C$10,H339+N340)</x:f>
        <x:v>718.082380179317</x:v>
      </x:c>
      <x:c r="I340" s="97" t="n">
        <x:f>IF(OR($A340&lt;=Drivers!$H$6,C339&gt;=ReadMe!$C$10),0,MAX(ReadMe!$C$15,(Drivers!$E$6+Drivers!$F$6*SIN($A340*ReadMe!$C$14+Drivers!$G$6))*INDEX(TrackData!$G$6:$G$315,MOD(INT(C339),ReadMe!$C$9)+1)*IF(AND($A340&gt;=Drivers!$I$6,$A340&lt;Drivers!$I$6+Drivers!$J$6),Drivers!$K$6,1)*IF(AND($A340&gt;=Drivers!$L$6,$A340&lt;Drivers!$L$6+Drivers!$M$6),Drivers!$N$6,1)))</x:f>
        <x:v>2.780675363961293</x:v>
      </x:c>
      <x:c r="J340" s="97" t="n">
        <x:f>IF(OR($A340&lt;=Drivers!$H$7,D339&gt;=ReadMe!$C$10),0,MAX(ReadMe!$C$15,(Drivers!$E$7+Drivers!$F$7*SIN($A340*ReadMe!$C$14+Drivers!$G$7))*INDEX(TrackData!$G$6:$G$315,MOD(INT(D339),ReadMe!$C$9)+1)*IF(AND($A340&gt;=Drivers!$I$7,$A340&lt;Drivers!$I$7+Drivers!$J$7),Drivers!$K$7,1)*IF(AND($A340&gt;=Drivers!$L$7,$A340&lt;Drivers!$L$7+Drivers!$M$7),Drivers!$N$7,1)))</x:f>
        <x:v>2.4390019620090695</x:v>
      </x:c>
      <x:c r="K340" s="97" t="n">
        <x:f>IF(OR($A340&lt;=Drivers!$H$8,E339&gt;=ReadMe!$C$10),0,MAX(ReadMe!$C$15,(Drivers!$E$8+Drivers!$F$8*SIN($A340*ReadMe!$C$14+Drivers!$G$8))*INDEX(TrackData!$G$6:$G$315,MOD(INT(E339),ReadMe!$C$9)+1)*IF(AND($A340&gt;=Drivers!$I$8,$A340&lt;Drivers!$I$8+Drivers!$J$8),Drivers!$K$8,1)*IF(AND($A340&gt;=Drivers!$L$8,$A340&lt;Drivers!$L$8+Drivers!$M$8),Drivers!$N$8,1)))</x:f>
        <x:v>2.235264388631986</x:v>
      </x:c>
      <x:c r="L340" s="97" t="n">
        <x:f>IF(OR($A340&lt;=Drivers!$H$9,F339&gt;=ReadMe!$C$10),0,MAX(ReadMe!$C$15,(Drivers!$E$9+Drivers!$F$9*SIN($A340*ReadMe!$C$14+Drivers!$G$9))*INDEX(TrackData!$G$6:$G$315,MOD(INT(F339),ReadMe!$C$9)+1)*IF(AND($A340&gt;=Drivers!$I$9,$A340&lt;Drivers!$I$9+Drivers!$J$9),Drivers!$K$9,1)*IF(AND($A340&gt;=Drivers!$L$9,$A340&lt;Drivers!$L$9+Drivers!$M$9),Drivers!$N$9,1)))</x:f>
        <x:v>1.776402115415982</x:v>
      </x:c>
      <x:c r="M340" s="97" t="n">
        <x:f>IF(OR($A340&lt;=Drivers!$H$10,G339&gt;=ReadMe!$C$10),0,MAX(ReadMe!$C$15,(Drivers!$E$10+Drivers!$F$10*SIN($A340*ReadMe!$C$14+Drivers!$G$10))*INDEX(TrackData!$G$6:$G$315,MOD(INT(G339),ReadMe!$C$9)+1)*IF(AND($A340&gt;=Drivers!$I$10,$A340&lt;Drivers!$I$10+Drivers!$J$10),Drivers!$K$10,1)*IF(AND($A340&gt;=Drivers!$L$10,$A340&lt;Drivers!$L$10+Drivers!$M$10),Drivers!$N$10,1)))</x:f>
        <x:v>2.8450021159693653</x:v>
      </x:c>
      <x:c r="N340" s="97" t="n">
        <x:f>IF(OR($A340&lt;=Drivers!$H$11,H339&gt;=ReadMe!$C$10),0,MAX(ReadMe!$C$15,(Drivers!$E$11+Drivers!$F$11*SIN($A340*ReadMe!$C$14+Drivers!$G$11))*INDEX(TrackData!$G$6:$G$315,MOD(INT(H339),ReadMe!$C$9)+1)*IF(AND($A340&gt;=Drivers!$I$11,$A340&lt;Drivers!$I$11+Drivers!$J$11),Drivers!$K$11,1)*IF(AND($A340&gt;=Drivers!$L$11,$A340&lt;Drivers!$L$11+Drivers!$M$11),Drivers!$N$11,1)))</x:f>
        <x:v>1.909967994858424</x:v>
      </x:c>
      <x:c r="O340" t="n">
        <x:f>MIN(ReadMe!$C$8,MAX(0,INT(C340/ReadMe!$C$9)))</x:f>
        <x:v>2</x:v>
      </x:c>
      <x:c r="P340" t="n">
        <x:f>MIN(ReadMe!$C$8,MAX(0,INT(D340/ReadMe!$C$9)))</x:f>
        <x:v>2</x:v>
      </x:c>
      <x:c r="Q340" t="n">
        <x:f>MIN(ReadMe!$C$8,MAX(0,INT(E340/ReadMe!$C$9)))</x:f>
        <x:v>2</x:v>
      </x:c>
      <x:c r="R340" t="n">
        <x:f>MIN(ReadMe!$C$8,MAX(0,INT(F340/ReadMe!$C$9)))</x:f>
        <x:v>2</x:v>
      </x:c>
      <x:c r="S340" t="n">
        <x:f>MIN(ReadMe!$C$8,MAX(0,INT(G340/ReadMe!$C$9)))</x:f>
        <x:v>2</x:v>
      </x:c>
      <x:c r="T340" t="n">
        <x:f>MIN(ReadMe!$C$8,MAX(0,INT(H340/ReadMe!$C$9)))</x:f>
        <x:v>2</x:v>
      </x:c>
    </x:row>
    <x:row r="341">
      <x:c r="A341" t="n">
        <x:v>335</x:v>
      </x:c>
      <x:c r="B341" s="97" t="n">
        <x:f>A341*ReadMe!$C$12</x:f>
        <x:v>83.75</x:v>
      </x:c>
      <x:c r="C341" s="97" t="n">
        <x:f>MIN(ReadMe!$C$10,C340+I341)</x:f>
        <x:v>746.7052974096334</x:v>
      </x:c>
      <x:c r="D341" s="97" t="n">
        <x:f>MIN(ReadMe!$C$10,D340+J341)</x:f>
        <x:v>730.8145321984191</x:v>
      </x:c>
      <x:c r="E341" s="97" t="n">
        <x:f>MIN(ReadMe!$C$10,E340+K341)</x:f>
        <x:v>714.0013795540507</x:v>
      </x:c>
      <x:c r="F341" s="97" t="n">
        <x:f>MIN(ReadMe!$C$10,F340+L341)</x:f>
        <x:v>729.4764601168506</x:v>
      </x:c>
      <x:c r="G341" s="97" t="n">
        <x:f>MIN(ReadMe!$C$10,G340+M341)</x:f>
        <x:v>695.1755447743923</x:v>
      </x:c>
      <x:c r="H341" s="97" t="n">
        <x:f>MIN(ReadMe!$C$10,H340+N341)</x:f>
        <x:v>719.9853111248246</x:v>
      </x:c>
      <x:c r="I341" s="97" t="n">
        <x:f>IF(OR($A341&lt;=Drivers!$H$6,C340&gt;=ReadMe!$C$10),0,MAX(ReadMe!$C$15,(Drivers!$E$6+Drivers!$F$6*SIN($A341*ReadMe!$C$14+Drivers!$G$6))*INDEX(TrackData!$G$6:$G$315,MOD(INT(C340),ReadMe!$C$9)+1)*IF(AND($A341&gt;=Drivers!$I$6,$A341&lt;Drivers!$I$6+Drivers!$J$6),Drivers!$K$6,1)*IF(AND($A341&gt;=Drivers!$L$6,$A341&lt;Drivers!$L$6+Drivers!$M$6),Drivers!$N$6,1)))</x:f>
        <x:v>2.7640272279735116</x:v>
      </x:c>
      <x:c r="J341" s="97" t="n">
        <x:f>IF(OR($A341&lt;=Drivers!$H$7,D340&gt;=ReadMe!$C$10),0,MAX(ReadMe!$C$15,(Drivers!$E$7+Drivers!$F$7*SIN($A341*ReadMe!$C$14+Drivers!$G$7))*INDEX(TrackData!$G$6:$G$315,MOD(INT(D340),ReadMe!$C$9)+1)*IF(AND($A341&gt;=Drivers!$I$7,$A341&lt;Drivers!$I$7+Drivers!$J$7),Drivers!$K$7,1)*IF(AND($A341&gt;=Drivers!$L$7,$A341&lt;Drivers!$L$7+Drivers!$M$7),Drivers!$N$7,1)))</x:f>
        <x:v>1.5970615595476156</x:v>
      </x:c>
      <x:c r="K341" s="97" t="n">
        <x:f>IF(OR($A341&lt;=Drivers!$H$8,E340&gt;=ReadMe!$C$10),0,MAX(ReadMe!$C$15,(Drivers!$E$8+Drivers!$F$8*SIN($A341*ReadMe!$C$14+Drivers!$G$8))*INDEX(TrackData!$G$6:$G$315,MOD(INT(E340),ReadMe!$C$9)+1)*IF(AND($A341&gt;=Drivers!$I$8,$A341&lt;Drivers!$I$8+Drivers!$J$8),Drivers!$K$8,1)*IF(AND($A341&gt;=Drivers!$L$8,$A341&lt;Drivers!$L$8+Drivers!$M$8),Drivers!$N$8,1)))</x:f>
        <x:v>2.247400293434908</x:v>
      </x:c>
      <x:c r="L341" s="97" t="n">
        <x:f>IF(OR($A341&lt;=Drivers!$H$9,F340&gt;=ReadMe!$C$10),0,MAX(ReadMe!$C$15,(Drivers!$E$9+Drivers!$F$9*SIN($A341*ReadMe!$C$14+Drivers!$G$9))*INDEX(TrackData!$G$6:$G$315,MOD(INT(F340),ReadMe!$C$9)+1)*IF(AND($A341&gt;=Drivers!$I$9,$A341&lt;Drivers!$I$9+Drivers!$J$9),Drivers!$K$9,1)*IF(AND($A341&gt;=Drivers!$L$9,$A341&lt;Drivers!$L$9+Drivers!$M$9),Drivers!$N$9,1)))</x:f>
        <x:v>2.7122389311978248</x:v>
      </x:c>
      <x:c r="M341" s="97" t="n">
        <x:f>IF(OR($A341&lt;=Drivers!$H$10,G340&gt;=ReadMe!$C$10),0,MAX(ReadMe!$C$15,(Drivers!$E$10+Drivers!$F$10*SIN($A341*ReadMe!$C$14+Drivers!$G$10))*INDEX(TrackData!$G$6:$G$315,MOD(INT(G340),ReadMe!$C$9)+1)*IF(AND($A341&gt;=Drivers!$I$10,$A341&lt;Drivers!$I$10+Drivers!$J$10),Drivers!$K$10,1)*IF(AND($A341&gt;=Drivers!$L$10,$A341&lt;Drivers!$L$10+Drivers!$M$10),Drivers!$N$10,1)))</x:f>
        <x:v>2.8562479901570463</x:v>
      </x:c>
      <x:c r="N341" s="97" t="n">
        <x:f>IF(OR($A341&lt;=Drivers!$H$11,H340&gt;=ReadMe!$C$10),0,MAX(ReadMe!$C$15,(Drivers!$E$11+Drivers!$F$11*SIN($A341*ReadMe!$C$14+Drivers!$G$11))*INDEX(TrackData!$G$6:$G$315,MOD(INT(H340),ReadMe!$C$9)+1)*IF(AND($A341&gt;=Drivers!$I$11,$A341&lt;Drivers!$I$11+Drivers!$J$11),Drivers!$K$11,1)*IF(AND($A341&gt;=Drivers!$L$11,$A341&lt;Drivers!$L$11+Drivers!$M$11),Drivers!$N$11,1)))</x:f>
        <x:v>1.9029309455076255</x:v>
      </x:c>
      <x:c r="O341" t="n">
        <x:f>MIN(ReadMe!$C$8,MAX(0,INT(C341/ReadMe!$C$9)))</x:f>
        <x:v>2</x:v>
      </x:c>
      <x:c r="P341" t="n">
        <x:f>MIN(ReadMe!$C$8,MAX(0,INT(D341/ReadMe!$C$9)))</x:f>
        <x:v>2</x:v>
      </x:c>
      <x:c r="Q341" t="n">
        <x:f>MIN(ReadMe!$C$8,MAX(0,INT(E341/ReadMe!$C$9)))</x:f>
        <x:v>2</x:v>
      </x:c>
      <x:c r="R341" t="n">
        <x:f>MIN(ReadMe!$C$8,MAX(0,INT(F341/ReadMe!$C$9)))</x:f>
        <x:v>2</x:v>
      </x:c>
      <x:c r="S341" t="n">
        <x:f>MIN(ReadMe!$C$8,MAX(0,INT(G341/ReadMe!$C$9)))</x:f>
        <x:v>2</x:v>
      </x:c>
      <x:c r="T341" t="n">
        <x:f>MIN(ReadMe!$C$8,MAX(0,INT(H341/ReadMe!$C$9)))</x:f>
        <x:v>2</x:v>
      </x:c>
    </x:row>
    <x:row r="342">
      <x:c r="A342" t="n">
        <x:v>336</x:v>
      </x:c>
      <x:c r="B342" s="97" t="n">
        <x:f>A342*ReadMe!$C$12</x:f>
        <x:v>84</x:v>
      </x:c>
      <x:c r="C342" s="97" t="n">
        <x:f>MIN(ReadMe!$C$10,C341+I342)</x:f>
        <x:v>749.4519602693643</x:v>
      </x:c>
      <x:c r="D342" s="97" t="n">
        <x:f>MIN(ReadMe!$C$10,D341+J342)</x:f>
        <x:v>732.3998238018356</x:v>
      </x:c>
      <x:c r="E342" s="97" t="n">
        <x:f>MIN(ReadMe!$C$10,E341+K342)</x:f>
        <x:v>716.2631368661233</x:v>
      </x:c>
      <x:c r="F342" s="97" t="n">
        <x:f>MIN(ReadMe!$C$10,F341+L342)</x:f>
        <x:v>731.2801123340126</x:v>
      </x:c>
      <x:c r="G342" s="97" t="n">
        <x:f>MIN(ReadMe!$C$10,G341+M342)</x:f>
        <x:v>697.0666990940604</x:v>
      </x:c>
      <x:c r="H342" s="97" t="n">
        <x:f>MIN(ReadMe!$C$10,H341+N342)</x:f>
        <x:v>721.8800997580295</x:v>
      </x:c>
      <x:c r="I342" s="97" t="n">
        <x:f>IF(OR($A342&lt;=Drivers!$H$6,C341&gt;=ReadMe!$C$10),0,MAX(ReadMe!$C$15,(Drivers!$E$6+Drivers!$F$6*SIN($A342*ReadMe!$C$14+Drivers!$G$6))*INDEX(TrackData!$G$6:$G$315,MOD(INT(C341),ReadMe!$C$9)+1)*IF(AND($A342&gt;=Drivers!$I$6,$A342&lt;Drivers!$I$6+Drivers!$J$6),Drivers!$K$6,1)*IF(AND($A342&gt;=Drivers!$L$6,$A342&lt;Drivers!$L$6+Drivers!$M$6),Drivers!$N$6,1)))</x:f>
        <x:v>2.746662859730889</x:v>
      </x:c>
      <x:c r="J342" s="97" t="n">
        <x:f>IF(OR($A342&lt;=Drivers!$H$7,D341&gt;=ReadMe!$C$10),0,MAX(ReadMe!$C$15,(Drivers!$E$7+Drivers!$F$7*SIN($A342*ReadMe!$C$14+Drivers!$G$7))*INDEX(TrackData!$G$6:$G$315,MOD(INT(D341),ReadMe!$C$9)+1)*IF(AND($A342&gt;=Drivers!$I$7,$A342&lt;Drivers!$I$7+Drivers!$J$7),Drivers!$K$7,1)*IF(AND($A342&gt;=Drivers!$L$7,$A342&lt;Drivers!$L$7+Drivers!$M$7),Drivers!$N$7,1)))</x:f>
        <x:v>1.5852916034164666</x:v>
      </x:c>
      <x:c r="K342" s="97" t="n">
        <x:f>IF(OR($A342&lt;=Drivers!$H$8,E341&gt;=ReadMe!$C$10),0,MAX(ReadMe!$C$15,(Drivers!$E$8+Drivers!$F$8*SIN($A342*ReadMe!$C$14+Drivers!$G$8))*INDEX(TrackData!$G$6:$G$315,MOD(INT(E341),ReadMe!$C$9)+1)*IF(AND($A342&gt;=Drivers!$I$8,$A342&lt;Drivers!$I$8+Drivers!$J$8),Drivers!$K$8,1)*IF(AND($A342&gt;=Drivers!$L$8,$A342&lt;Drivers!$L$8+Drivers!$M$8),Drivers!$N$8,1)))</x:f>
        <x:v>2.261757312072594</x:v>
      </x:c>
      <x:c r="L342" s="97" t="n">
        <x:f>IF(OR($A342&lt;=Drivers!$H$9,F341&gt;=ReadMe!$C$10),0,MAX(ReadMe!$C$15,(Drivers!$E$9+Drivers!$F$9*SIN($A342*ReadMe!$C$14+Drivers!$G$9))*INDEX(TrackData!$G$6:$G$315,MOD(INT(F341),ReadMe!$C$9)+1)*IF(AND($A342&gt;=Drivers!$I$9,$A342&lt;Drivers!$I$9+Drivers!$J$9),Drivers!$K$9,1)*IF(AND($A342&gt;=Drivers!$L$9,$A342&lt;Drivers!$L$9+Drivers!$M$9),Drivers!$N$9,1)))</x:f>
        <x:v>1.8036522171620137</x:v>
      </x:c>
      <x:c r="M342" s="97" t="n">
        <x:f>IF(OR($A342&lt;=Drivers!$H$10,G341&gt;=ReadMe!$C$10),0,MAX(ReadMe!$C$15,(Drivers!$E$10+Drivers!$F$10*SIN($A342*ReadMe!$C$14+Drivers!$G$10))*INDEX(TrackData!$G$6:$G$315,MOD(INT(G341),ReadMe!$C$9)+1)*IF(AND($A342&gt;=Drivers!$I$10,$A342&lt;Drivers!$I$10+Drivers!$J$10),Drivers!$K$10,1)*IF(AND($A342&gt;=Drivers!$L$10,$A342&lt;Drivers!$L$10+Drivers!$M$10),Drivers!$N$10,1)))</x:f>
        <x:v>1.8911543196680627</x:v>
      </x:c>
      <x:c r="N342" s="97" t="n">
        <x:f>IF(OR($A342&lt;=Drivers!$H$11,H341&gt;=ReadMe!$C$10),0,MAX(ReadMe!$C$15,(Drivers!$E$11+Drivers!$F$11*SIN($A342*ReadMe!$C$14+Drivers!$G$11))*INDEX(TrackData!$G$6:$G$315,MOD(INT(H341),ReadMe!$C$9)+1)*IF(AND($A342&gt;=Drivers!$I$11,$A342&lt;Drivers!$I$11+Drivers!$J$11),Drivers!$K$11,1)*IF(AND($A342&gt;=Drivers!$L$11,$A342&lt;Drivers!$L$11+Drivers!$M$11),Drivers!$N$11,1)))</x:f>
        <x:v>1.8947886332048824</x:v>
      </x:c>
      <x:c r="O342" t="n">
        <x:f>MIN(ReadMe!$C$8,MAX(0,INT(C342/ReadMe!$C$9)))</x:f>
        <x:v>2</x:v>
      </x:c>
      <x:c r="P342" t="n">
        <x:f>MIN(ReadMe!$C$8,MAX(0,INT(D342/ReadMe!$C$9)))</x:f>
        <x:v>2</x:v>
      </x:c>
      <x:c r="Q342" t="n">
        <x:f>MIN(ReadMe!$C$8,MAX(0,INT(E342/ReadMe!$C$9)))</x:f>
        <x:v>2</x:v>
      </x:c>
      <x:c r="R342" t="n">
        <x:f>MIN(ReadMe!$C$8,MAX(0,INT(F342/ReadMe!$C$9)))</x:f>
        <x:v>2</x:v>
      </x:c>
      <x:c r="S342" t="n">
        <x:f>MIN(ReadMe!$C$8,MAX(0,INT(G342/ReadMe!$C$9)))</x:f>
        <x:v>2</x:v>
      </x:c>
      <x:c r="T342" t="n">
        <x:f>MIN(ReadMe!$C$8,MAX(0,INT(H342/ReadMe!$C$9)))</x:f>
        <x:v>2</x:v>
      </x:c>
    </x:row>
    <x:row r="343">
      <x:c r="A343" t="n">
        <x:v>337</x:v>
      </x:c>
      <x:c r="B343" s="97" t="n">
        <x:f>A343*ReadMe!$C$12</x:f>
        <x:v>84.25</x:v>
      </x:c>
      <x:c r="C343" s="97" t="n">
        <x:f>MIN(ReadMe!$C$10,C342+I343)</x:f>
        <x:v>752.1806620830728</x:v>
      </x:c>
      <x:c r="D343" s="97" t="n">
        <x:f>MIN(ReadMe!$C$10,D342+J343)</x:f>
        <x:v>733.9743362650581</x:v>
      </x:c>
      <x:c r="E343" s="97" t="n">
        <x:f>MIN(ReadMe!$C$10,E342+K343)</x:f>
        <x:v>717.7667730193583</x:v>
      </x:c>
      <x:c r="F343" s="97" t="n">
        <x:f>MIN(ReadMe!$C$10,F342+L343)</x:f>
        <x:v>733.09714455593</x:v>
      </x:c>
      <x:c r="G343" s="97" t="n">
        <x:f>MIN(ReadMe!$C$10,G342+M343)</x:f>
        <x:v>698.9624509078168</x:v>
      </x:c>
      <x:c r="H343" s="97" t="n">
        <x:f>MIN(ReadMe!$C$10,H342+N343)</x:f>
        <x:v>723.7656968761748</x:v>
      </x:c>
      <x:c r="I343" s="97" t="n">
        <x:f>IF(OR($A343&lt;=Drivers!$H$6,C342&gt;=ReadMe!$C$10),0,MAX(ReadMe!$C$15,(Drivers!$E$6+Drivers!$F$6*SIN($A343*ReadMe!$C$14+Drivers!$G$6))*INDEX(TrackData!$G$6:$G$315,MOD(INT(C342),ReadMe!$C$9)+1)*IF(AND($A343&gt;=Drivers!$I$6,$A343&lt;Drivers!$I$6+Drivers!$J$6),Drivers!$K$6,1)*IF(AND($A343&gt;=Drivers!$L$6,$A343&lt;Drivers!$L$6+Drivers!$M$6),Drivers!$N$6,1)))</x:f>
        <x:v>2.7287018137083705</x:v>
      </x:c>
      <x:c r="J343" s="97" t="n">
        <x:f>IF(OR($A343&lt;=Drivers!$H$7,D342&gt;=ReadMe!$C$10),0,MAX(ReadMe!$C$15,(Drivers!$E$7+Drivers!$F$7*SIN($A343*ReadMe!$C$14+Drivers!$G$7))*INDEX(TrackData!$G$6:$G$315,MOD(INT(D342),ReadMe!$C$9)+1)*IF(AND($A343&gt;=Drivers!$I$7,$A343&lt;Drivers!$I$7+Drivers!$J$7),Drivers!$K$7,1)*IF(AND($A343&gt;=Drivers!$L$7,$A343&lt;Drivers!$L$7+Drivers!$M$7),Drivers!$N$7,1)))</x:f>
        <x:v>1.5745124632224856</x:v>
      </x:c>
      <x:c r="K343" s="97" t="n">
        <x:f>IF(OR($A343&lt;=Drivers!$H$8,E342&gt;=ReadMe!$C$10),0,MAX(ReadMe!$C$15,(Drivers!$E$8+Drivers!$F$8*SIN($A343*ReadMe!$C$14+Drivers!$G$8))*INDEX(TrackData!$G$6:$G$315,MOD(INT(E342),ReadMe!$C$9)+1)*IF(AND($A343&gt;=Drivers!$I$8,$A343&lt;Drivers!$I$8+Drivers!$J$8),Drivers!$K$8,1)*IF(AND($A343&gt;=Drivers!$L$8,$A343&lt;Drivers!$L$8+Drivers!$M$8),Drivers!$N$8,1)))</x:f>
        <x:v>1.5036361532350027</x:v>
      </x:c>
      <x:c r="L343" s="97" t="n">
        <x:f>IF(OR($A343&lt;=Drivers!$H$9,F342&gt;=ReadMe!$C$10),0,MAX(ReadMe!$C$15,(Drivers!$E$9+Drivers!$F$9*SIN($A343*ReadMe!$C$14+Drivers!$G$9))*INDEX(TrackData!$G$6:$G$315,MOD(INT(F342),ReadMe!$C$9)+1)*IF(AND($A343&gt;=Drivers!$I$9,$A343&lt;Drivers!$I$9+Drivers!$J$9),Drivers!$K$9,1)*IF(AND($A343&gt;=Drivers!$L$9,$A343&lt;Drivers!$L$9+Drivers!$M$9),Drivers!$N$9,1)))</x:f>
        <x:v>1.8170322219173445</x:v>
      </x:c>
      <x:c r="M343" s="97" t="n">
        <x:f>IF(OR($A343&lt;=Drivers!$H$10,G342&gt;=ReadMe!$C$10),0,MAX(ReadMe!$C$15,(Drivers!$E$10+Drivers!$F$10*SIN($A343*ReadMe!$C$14+Drivers!$G$10))*INDEX(TrackData!$G$6:$G$315,MOD(INT(G342),ReadMe!$C$9)+1)*IF(AND($A343&gt;=Drivers!$I$10,$A343&lt;Drivers!$I$10+Drivers!$J$10),Drivers!$K$10,1)*IF(AND($A343&gt;=Drivers!$L$10,$A343&lt;Drivers!$L$10+Drivers!$M$10),Drivers!$N$10,1)))</x:f>
        <x:v>1.895751813756475</x:v>
      </x:c>
      <x:c r="N343" s="97" t="n">
        <x:f>IF(OR($A343&lt;=Drivers!$H$11,H342&gt;=ReadMe!$C$10),0,MAX(ReadMe!$C$15,(Drivers!$E$11+Drivers!$F$11*SIN($A343*ReadMe!$C$14+Drivers!$G$11))*INDEX(TrackData!$G$6:$G$315,MOD(INT(H342),ReadMe!$C$9)+1)*IF(AND($A343&gt;=Drivers!$I$11,$A343&lt;Drivers!$I$11+Drivers!$J$11),Drivers!$K$11,1)*IF(AND($A343&gt;=Drivers!$L$11,$A343&lt;Drivers!$L$11+Drivers!$M$11),Drivers!$N$11,1)))</x:f>
        <x:v>1.885597118145336</x:v>
      </x:c>
      <x:c r="O343" t="n">
        <x:f>MIN(ReadMe!$C$8,MAX(0,INT(C343/ReadMe!$C$9)))</x:f>
        <x:v>2</x:v>
      </x:c>
      <x:c r="P343" t="n">
        <x:f>MIN(ReadMe!$C$8,MAX(0,INT(D343/ReadMe!$C$9)))</x:f>
        <x:v>2</x:v>
      </x:c>
      <x:c r="Q343" t="n">
        <x:f>MIN(ReadMe!$C$8,MAX(0,INT(E343/ReadMe!$C$9)))</x:f>
        <x:v>2</x:v>
      </x:c>
      <x:c r="R343" t="n">
        <x:f>MIN(ReadMe!$C$8,MAX(0,INT(F343/ReadMe!$C$9)))</x:f>
        <x:v>2</x:v>
      </x:c>
      <x:c r="S343" t="n">
        <x:f>MIN(ReadMe!$C$8,MAX(0,INT(G343/ReadMe!$C$9)))</x:f>
        <x:v>2</x:v>
      </x:c>
      <x:c r="T343" t="n">
        <x:f>MIN(ReadMe!$C$8,MAX(0,INT(H343/ReadMe!$C$9)))</x:f>
        <x:v>2</x:v>
      </x:c>
    </x:row>
    <x:row r="344">
      <x:c r="A344" t="n">
        <x:v>338</x:v>
      </x:c>
      <x:c r="B344" s="97" t="n">
        <x:f>A344*ReadMe!$C$12</x:f>
        <x:v>84.5</x:v>
      </x:c>
      <x:c r="C344" s="97" t="n">
        <x:f>MIN(ReadMe!$C$10,C343+I344)</x:f>
        <x:v>754.8909298356077</x:v>
      </x:c>
      <x:c r="D344" s="97" t="n">
        <x:f>MIN(ReadMe!$C$10,D343+J344)</x:f>
        <x:v>735.5391346189004</x:v>
      </x:c>
      <x:c r="E344" s="97" t="n">
        <x:f>MIN(ReadMe!$C$10,E343+K344)</x:f>
        <x:v>719.2826113108125</x:v>
      </x:c>
      <x:c r="F344" s="97" t="n">
        <x:f>MIN(ReadMe!$C$10,F343+L344)</x:f>
        <x:v>734.9272701428376</x:v>
      </x:c>
      <x:c r="G344" s="97" t="n">
        <x:f>MIN(ReadMe!$C$10,G343+M344)</x:f>
        <x:v>700.8613354096271</x:v>
      </x:c>
      <x:c r="H344" s="97" t="n">
        <x:f>MIN(ReadMe!$C$10,H343+N344)</x:f>
        <x:v>725.6411165605083</x:v>
      </x:c>
      <x:c r="I344" s="97" t="n">
        <x:f>IF(OR($A344&lt;=Drivers!$H$6,C343&gt;=ReadMe!$C$10),0,MAX(ReadMe!$C$15,(Drivers!$E$6+Drivers!$F$6*SIN($A344*ReadMe!$C$14+Drivers!$G$6))*INDEX(TrackData!$G$6:$G$315,MOD(INT(C343),ReadMe!$C$9)+1)*IF(AND($A344&gt;=Drivers!$I$6,$A344&lt;Drivers!$I$6+Drivers!$J$6),Drivers!$K$6,1)*IF(AND($A344&gt;=Drivers!$L$6,$A344&lt;Drivers!$L$6+Drivers!$M$6),Drivers!$N$6,1)))</x:f>
        <x:v>2.71026775253489</x:v>
      </x:c>
      <x:c r="J344" s="97" t="n">
        <x:f>IF(OR($A344&lt;=Drivers!$H$7,D343&gt;=ReadMe!$C$10),0,MAX(ReadMe!$C$15,(Drivers!$E$7+Drivers!$F$7*SIN($A344*ReadMe!$C$14+Drivers!$G$7))*INDEX(TrackData!$G$6:$G$315,MOD(INT(D343),ReadMe!$C$9)+1)*IF(AND($A344&gt;=Drivers!$I$7,$A344&lt;Drivers!$I$7+Drivers!$J$7),Drivers!$K$7,1)*IF(AND($A344&gt;=Drivers!$L$7,$A344&lt;Drivers!$L$7+Drivers!$M$7),Drivers!$N$7,1)))</x:f>
        <x:v>1.5647983538422652</x:v>
      </x:c>
      <x:c r="K344" s="97" t="n">
        <x:f>IF(OR($A344&lt;=Drivers!$H$8,E343&gt;=ReadMe!$C$10),0,MAX(ReadMe!$C$15,(Drivers!$E$8+Drivers!$F$8*SIN($A344*ReadMe!$C$14+Drivers!$G$8))*INDEX(TrackData!$G$6:$G$315,MOD(INT(E343),ReadMe!$C$9)+1)*IF(AND($A344&gt;=Drivers!$I$8,$A344&lt;Drivers!$I$8+Drivers!$J$8),Drivers!$K$8,1)*IF(AND($A344&gt;=Drivers!$L$8,$A344&lt;Drivers!$L$8+Drivers!$M$8),Drivers!$N$8,1)))</x:f>
        <x:v>1.5158382914542454</x:v>
      </x:c>
      <x:c r="L344" s="97" t="n">
        <x:f>IF(OR($A344&lt;=Drivers!$H$9,F343&gt;=ReadMe!$C$10),0,MAX(ReadMe!$C$15,(Drivers!$E$9+Drivers!$F$9*SIN($A344*ReadMe!$C$14+Drivers!$G$9))*INDEX(TrackData!$G$6:$G$315,MOD(INT(F343),ReadMe!$C$9)+1)*IF(AND($A344&gt;=Drivers!$I$9,$A344&lt;Drivers!$I$9+Drivers!$J$9),Drivers!$K$9,1)*IF(AND($A344&gt;=Drivers!$L$9,$A344&lt;Drivers!$L$9+Drivers!$M$9),Drivers!$N$9,1)))</x:f>
        <x:v>1.8301255869076953</x:v>
      </x:c>
      <x:c r="M344" s="97" t="n">
        <x:f>IF(OR($A344&lt;=Drivers!$H$10,G343&gt;=ReadMe!$C$10),0,MAX(ReadMe!$C$15,(Drivers!$E$10+Drivers!$F$10*SIN($A344*ReadMe!$C$14+Drivers!$G$10))*INDEX(TrackData!$G$6:$G$315,MOD(INT(G343),ReadMe!$C$9)+1)*IF(AND($A344&gt;=Drivers!$I$10,$A344&lt;Drivers!$I$10+Drivers!$J$10),Drivers!$K$10,1)*IF(AND($A344&gt;=Drivers!$L$10,$A344&lt;Drivers!$L$10+Drivers!$M$10),Drivers!$N$10,1)))</x:f>
        <x:v>1.8988845018103844</x:v>
      </x:c>
      <x:c r="N344" s="97" t="n">
        <x:f>IF(OR($A344&lt;=Drivers!$H$11,H343&gt;=ReadMe!$C$10),0,MAX(ReadMe!$C$15,(Drivers!$E$11+Drivers!$F$11*SIN($A344*ReadMe!$C$14+Drivers!$G$11))*INDEX(TrackData!$G$6:$G$315,MOD(INT(H343),ReadMe!$C$9)+1)*IF(AND($A344&gt;=Drivers!$I$11,$A344&lt;Drivers!$I$11+Drivers!$J$11),Drivers!$K$11,1)*IF(AND($A344&gt;=Drivers!$L$11,$A344&lt;Drivers!$L$11+Drivers!$M$11),Drivers!$N$11,1)))</x:f>
        <x:v>1.8754196843334212</x:v>
      </x:c>
      <x:c r="O344" t="n">
        <x:f>MIN(ReadMe!$C$8,MAX(0,INT(C344/ReadMe!$C$9)))</x:f>
        <x:v>2</x:v>
      </x:c>
      <x:c r="P344" t="n">
        <x:f>MIN(ReadMe!$C$8,MAX(0,INT(D344/ReadMe!$C$9)))</x:f>
        <x:v>2</x:v>
      </x:c>
      <x:c r="Q344" t="n">
        <x:f>MIN(ReadMe!$C$8,MAX(0,INT(E344/ReadMe!$C$9)))</x:f>
        <x:v>2</x:v>
      </x:c>
      <x:c r="R344" t="n">
        <x:f>MIN(ReadMe!$C$8,MAX(0,INT(F344/ReadMe!$C$9)))</x:f>
        <x:v>2</x:v>
      </x:c>
      <x:c r="S344" t="n">
        <x:f>MIN(ReadMe!$C$8,MAX(0,INT(G344/ReadMe!$C$9)))</x:f>
        <x:v>2</x:v>
      </x:c>
      <x:c r="T344" t="n">
        <x:f>MIN(ReadMe!$C$8,MAX(0,INT(H344/ReadMe!$C$9)))</x:f>
        <x:v>2</x:v>
      </x:c>
    </x:row>
    <x:row r="345">
      <x:c r="A345" t="n">
        <x:v>339</x:v>
      </x:c>
      <x:c r="B345" s="97" t="n">
        <x:f>A345*ReadMe!$C$12</x:f>
        <x:v>84.75</x:v>
      </x:c>
      <x:c r="C345" s="97" t="n">
        <x:f>MIN(ReadMe!$C$10,C344+I345)</x:f>
        <x:v>757.5824174311782</x:v>
      </x:c>
      <x:c r="D345" s="97" t="n">
        <x:f>MIN(ReadMe!$C$10,D344+J345)</x:f>
        <x:v>737.0953507762666</x:v>
      </x:c>
      <x:c r="E345" s="97" t="n">
        <x:f>MIN(ReadMe!$C$10,E344+K345)</x:f>
        <x:v>720.8118935391547</x:v>
      </x:c>
      <x:c r="F345" s="97" t="n">
        <x:f>MIN(ReadMe!$C$10,F344+L345)</x:f>
        <x:v>736.7701123065498</x:v>
      </x:c>
      <x:c r="G345" s="97" t="n">
        <x:f>MIN(ReadMe!$C$10,G344+M345)</x:f>
        <x:v>702.7618662247554</x:v>
      </x:c>
      <x:c r="H345" s="97" t="n">
        <x:f>MIN(ReadMe!$C$10,H344+N345)</x:f>
        <x:v>727.5054429643778</x:v>
      </x:c>
      <x:c r="I345" s="97" t="n">
        <x:f>IF(OR($A345&lt;=Drivers!$H$6,C344&gt;=ReadMe!$C$10),0,MAX(ReadMe!$C$15,(Drivers!$E$6+Drivers!$F$6*SIN($A345*ReadMe!$C$14+Drivers!$G$6))*INDEX(TrackData!$G$6:$G$315,MOD(INT(C344),ReadMe!$C$9)+1)*IF(AND($A345&gt;=Drivers!$I$6,$A345&lt;Drivers!$I$6+Drivers!$J$6),Drivers!$K$6,1)*IF(AND($A345&gt;=Drivers!$L$6,$A345&lt;Drivers!$L$6+Drivers!$M$6),Drivers!$N$6,1)))</x:f>
        <x:v>2.691487595570479</x:v>
      </x:c>
      <x:c r="J345" s="97" t="n">
        <x:f>IF(OR($A345&lt;=Drivers!$H$7,D344&gt;=ReadMe!$C$10),0,MAX(ReadMe!$C$15,(Drivers!$E$7+Drivers!$F$7*SIN($A345*ReadMe!$C$14+Drivers!$G$7))*INDEX(TrackData!$G$6:$G$315,MOD(INT(D344),ReadMe!$C$9)+1)*IF(AND($A345&gt;=Drivers!$I$7,$A345&lt;Drivers!$I$7+Drivers!$J$7),Drivers!$K$7,1)*IF(AND($A345&gt;=Drivers!$L$7,$A345&lt;Drivers!$L$7+Drivers!$M$7),Drivers!$N$7,1)))</x:f>
        <x:v>1.5562161573662032</x:v>
      </x:c>
      <x:c r="K345" s="97" t="n">
        <x:f>IF(OR($A345&lt;=Drivers!$H$8,E344&gt;=ReadMe!$C$10),0,MAX(ReadMe!$C$15,(Drivers!$E$8+Drivers!$F$8*SIN($A345*ReadMe!$C$14+Drivers!$G$8))*INDEX(TrackData!$G$6:$G$315,MOD(INT(E344),ReadMe!$C$9)+1)*IF(AND($A345&gt;=Drivers!$I$8,$A345&lt;Drivers!$I$8+Drivers!$J$8),Drivers!$K$8,1)*IF(AND($A345&gt;=Drivers!$L$8,$A345&lt;Drivers!$L$8+Drivers!$M$8),Drivers!$N$8,1)))</x:f>
        <x:v>1.5292822283421161</x:v>
      </x:c>
      <x:c r="L345" s="97" t="n">
        <x:f>IF(OR($A345&lt;=Drivers!$H$9,F344&gt;=ReadMe!$C$10),0,MAX(ReadMe!$C$15,(Drivers!$E$9+Drivers!$F$9*SIN($A345*ReadMe!$C$14+Drivers!$G$9))*INDEX(TrackData!$G$6:$G$315,MOD(INT(F344),ReadMe!$C$9)+1)*IF(AND($A345&gt;=Drivers!$I$9,$A345&lt;Drivers!$I$9+Drivers!$J$9),Drivers!$K$9,1)*IF(AND($A345&gt;=Drivers!$L$9,$A345&lt;Drivers!$L$9+Drivers!$M$9),Drivers!$N$9,1)))</x:f>
        <x:v>1.8428421637121841</x:v>
      </x:c>
      <x:c r="M345" s="97" t="n">
        <x:f>IF(OR($A345&lt;=Drivers!$H$10,G344&gt;=ReadMe!$C$10),0,MAX(ReadMe!$C$15,(Drivers!$E$10+Drivers!$F$10*SIN($A345*ReadMe!$C$14+Drivers!$G$10))*INDEX(TrackData!$G$6:$G$315,MOD(INT(G344),ReadMe!$C$9)+1)*IF(AND($A345&gt;=Drivers!$I$10,$A345&lt;Drivers!$I$10+Drivers!$J$10),Drivers!$K$10,1)*IF(AND($A345&gt;=Drivers!$L$10,$A345&lt;Drivers!$L$10+Drivers!$M$10),Drivers!$N$10,1)))</x:f>
        <x:v>1.9005308151282856</x:v>
      </x:c>
      <x:c r="N345" s="97" t="n">
        <x:f>IF(OR($A345&lt;=Drivers!$H$11,H344&gt;=ReadMe!$C$10),0,MAX(ReadMe!$C$15,(Drivers!$E$11+Drivers!$F$11*SIN($A345*ReadMe!$C$14+Drivers!$G$11))*INDEX(TrackData!$G$6:$G$315,MOD(INT(H344),ReadMe!$C$9)+1)*IF(AND($A345&gt;=Drivers!$I$11,$A345&lt;Drivers!$I$11+Drivers!$J$11),Drivers!$K$11,1)*IF(AND($A345&gt;=Drivers!$L$11,$A345&lt;Drivers!$L$11+Drivers!$M$11),Drivers!$N$11,1)))</x:f>
        <x:v>1.8643264038695848</x:v>
      </x:c>
      <x:c r="O345" t="n">
        <x:f>MIN(ReadMe!$C$8,MAX(0,INT(C345/ReadMe!$C$9)))</x:f>
        <x:v>2</x:v>
      </x:c>
      <x:c r="P345" t="n">
        <x:f>MIN(ReadMe!$C$8,MAX(0,INT(D345/ReadMe!$C$9)))</x:f>
        <x:v>2</x:v>
      </x:c>
      <x:c r="Q345" t="n">
        <x:f>MIN(ReadMe!$C$8,MAX(0,INT(E345/ReadMe!$C$9)))</x:f>
        <x:v>2</x:v>
      </x:c>
      <x:c r="R345" t="n">
        <x:f>MIN(ReadMe!$C$8,MAX(0,INT(F345/ReadMe!$C$9)))</x:f>
        <x:v>2</x:v>
      </x:c>
      <x:c r="S345" t="n">
        <x:f>MIN(ReadMe!$C$8,MAX(0,INT(G345/ReadMe!$C$9)))</x:f>
        <x:v>2</x:v>
      </x:c>
      <x:c r="T345" t="n">
        <x:f>MIN(ReadMe!$C$8,MAX(0,INT(H345/ReadMe!$C$9)))</x:f>
        <x:v>2</x:v>
      </x:c>
    </x:row>
    <x:row r="346">
      <x:c r="A346" t="n">
        <x:v>340</x:v>
      </x:c>
      <x:c r="B346" s="97" t="n">
        <x:f>A346*ReadMe!$C$12</x:f>
        <x:v>85</x:v>
      </x:c>
      <x:c r="C346" s="97" t="n">
        <x:f>MIN(ReadMe!$C$10,C345+I346)</x:f>
        <x:v>760.2549080762388</x:v>
      </x:c>
      <x:c r="D346" s="97" t="n">
        <x:f>MIN(ReadMe!$C$10,D345+J346)</x:f>
        <x:v>738.6441757388789</x:v>
      </x:c>
      <x:c r="E346" s="97" t="n">
        <x:f>MIN(ReadMe!$C$10,E345+K346)</x:f>
        <x:v>722.3557689409288</x:v>
      </x:c>
      <x:c r="F346" s="97" t="n">
        <x:f>MIN(ReadMe!$C$10,F345+L346)</x:f>
        <x:v>738.6252067046637</x:v>
      </x:c>
      <x:c r="G346" s="97" t="n">
        <x:f>MIN(ReadMe!$C$10,G345+M346)</x:f>
        <x:v>704.6625456435225</x:v>
      </x:c>
      <x:c r="H346" s="97" t="n">
        <x:f>MIN(ReadMe!$C$10,H345+N346)</x:f>
        <x:v>730.3121000166516</x:v>
      </x:c>
      <x:c r="I346" s="97" t="n">
        <x:f>IF(OR($A346&lt;=Drivers!$H$6,C345&gt;=ReadMe!$C$10),0,MAX(ReadMe!$C$15,(Drivers!$E$6+Drivers!$F$6*SIN($A346*ReadMe!$C$14+Drivers!$G$6))*INDEX(TrackData!$G$6:$G$315,MOD(INT(C345),ReadMe!$C$9)+1)*IF(AND($A346&gt;=Drivers!$I$6,$A346&lt;Drivers!$I$6+Drivers!$J$6),Drivers!$K$6,1)*IF(AND($A346&gt;=Drivers!$L$6,$A346&lt;Drivers!$L$6+Drivers!$M$6),Drivers!$N$6,1)))</x:f>
        <x:v>2.672490645060625</x:v>
      </x:c>
      <x:c r="J346" s="97" t="n">
        <x:f>IF(OR($A346&lt;=Drivers!$H$7,D345&gt;=ReadMe!$C$10),0,MAX(ReadMe!$C$15,(Drivers!$E$7+Drivers!$F$7*SIN($A346*ReadMe!$C$14+Drivers!$G$7))*INDEX(TrackData!$G$6:$G$315,MOD(INT(D345),ReadMe!$C$9)+1)*IF(AND($A346&gt;=Drivers!$I$7,$A346&lt;Drivers!$I$7+Drivers!$J$7),Drivers!$K$7,1)*IF(AND($A346&gt;=Drivers!$L$7,$A346&lt;Drivers!$L$7+Drivers!$M$7),Drivers!$N$7,1)))</x:f>
        <x:v>1.5488249626122301</x:v>
      </x:c>
      <x:c r="K346" s="97" t="n">
        <x:f>IF(OR($A346&lt;=Drivers!$H$8,E345&gt;=ReadMe!$C$10),0,MAX(ReadMe!$C$15,(Drivers!$E$8+Drivers!$F$8*SIN($A346*ReadMe!$C$14+Drivers!$G$8))*INDEX(TrackData!$G$6:$G$315,MOD(INT(E345),ReadMe!$C$9)+1)*IF(AND($A346&gt;=Drivers!$I$8,$A346&lt;Drivers!$I$8+Drivers!$J$8),Drivers!$K$8,1)*IF(AND($A346&gt;=Drivers!$L$8,$A346&lt;Drivers!$L$8+Drivers!$M$8),Drivers!$N$8,1)))</x:f>
        <x:v>1.5438754017740772</x:v>
      </x:c>
      <x:c r="L346" s="97" t="n">
        <x:f>IF(OR($A346&lt;=Drivers!$H$9,F345&gt;=ReadMe!$C$10),0,MAX(ReadMe!$C$15,(Drivers!$E$9+Drivers!$F$9*SIN($A346*ReadMe!$C$14+Drivers!$G$9))*INDEX(TrackData!$G$6:$G$315,MOD(INT(F345),ReadMe!$C$9)+1)*IF(AND($A346&gt;=Drivers!$I$9,$A346&lt;Drivers!$I$9+Drivers!$J$9),Drivers!$K$9,1)*IF(AND($A346&gt;=Drivers!$L$9,$A346&lt;Drivers!$L$9+Drivers!$M$9),Drivers!$N$9,1)))</x:f>
        <x:v>1.85509439811394</x:v>
      </x:c>
      <x:c r="M346" s="97" t="n">
        <x:f>IF(OR($A346&lt;=Drivers!$H$10,G345&gt;=ReadMe!$C$10),0,MAX(ReadMe!$C$15,(Drivers!$E$10+Drivers!$F$10*SIN($A346*ReadMe!$C$14+Drivers!$G$10))*INDEX(TrackData!$G$6:$G$315,MOD(INT(G345),ReadMe!$C$9)+1)*IF(AND($A346&gt;=Drivers!$I$10,$A346&lt;Drivers!$I$10+Drivers!$J$10),Drivers!$K$10,1)*IF(AND($A346&gt;=Drivers!$L$10,$A346&lt;Drivers!$L$10+Drivers!$M$10),Drivers!$N$10,1)))</x:f>
        <x:v>1.9006794187671758</x:v>
      </x:c>
      <x:c r="N346" s="97" t="n">
        <x:f>IF(OR($A346&lt;=Drivers!$H$11,H345&gt;=ReadMe!$C$10),0,MAX(ReadMe!$C$15,(Drivers!$E$11+Drivers!$F$11*SIN($A346*ReadMe!$C$14+Drivers!$G$11))*INDEX(TrackData!$G$6:$G$315,MOD(INT(H345),ReadMe!$C$9)+1)*IF(AND($A346&gt;=Drivers!$I$11,$A346&lt;Drivers!$I$11+Drivers!$J$11),Drivers!$K$11,1)*IF(AND($A346&gt;=Drivers!$L$11,$A346&lt;Drivers!$L$11+Drivers!$M$11),Drivers!$N$11,1)))</x:f>
        <x:v>2.806657052273701</x:v>
      </x:c>
      <x:c r="O346" t="n">
        <x:f>MIN(ReadMe!$C$8,MAX(0,INT(C346/ReadMe!$C$9)))</x:f>
        <x:v>2</x:v>
      </x:c>
      <x:c r="P346" t="n">
        <x:f>MIN(ReadMe!$C$8,MAX(0,INT(D346/ReadMe!$C$9)))</x:f>
        <x:v>2</x:v>
      </x:c>
      <x:c r="Q346" t="n">
        <x:f>MIN(ReadMe!$C$8,MAX(0,INT(E346/ReadMe!$C$9)))</x:f>
        <x:v>2</x:v>
      </x:c>
      <x:c r="R346" t="n">
        <x:f>MIN(ReadMe!$C$8,MAX(0,INT(F346/ReadMe!$C$9)))</x:f>
        <x:v>2</x:v>
      </x:c>
      <x:c r="S346" t="n">
        <x:f>MIN(ReadMe!$C$8,MAX(0,INT(G346/ReadMe!$C$9)))</x:f>
        <x:v>2</x:v>
      </x:c>
      <x:c r="T346" t="n">
        <x:f>MIN(ReadMe!$C$8,MAX(0,INT(H346/ReadMe!$C$9)))</x:f>
        <x:v>2</x:v>
      </x:c>
    </x:row>
    <x:row r="347">
      <x:c r="A347" t="n">
        <x:v>341</x:v>
      </x:c>
      <x:c r="B347" s="97" t="n">
        <x:f>A347*ReadMe!$C$12</x:f>
        <x:v>85.25</x:v>
      </x:c>
      <x:c r="C347" s="97" t="n">
        <x:f>MIN(ReadMe!$C$10,C346+I347)</x:f>
        <x:v>762.9083157721232</x:v>
      </x:c>
      <x:c r="D347" s="97" t="n">
        <x:f>MIN(ReadMe!$C$10,D346+J347)</x:f>
        <x:v>740.1868513971755</x:v>
      </x:c>
      <x:c r="E347" s="97" t="n">
        <x:f>MIN(ReadMe!$C$10,E346+K347)</x:f>
        <x:v>723.9152862780079</x:v>
      </x:c>
      <x:c r="F347" s="97" t="n">
        <x:f>MIN(ReadMe!$C$10,F346+L347)</x:f>
        <x:v>740.4920046375786</x:v>
      </x:c>
      <x:c r="G347" s="97" t="n">
        <x:f>MIN(ReadMe!$C$10,G346+M347)</x:f>
        <x:v>706.5618749331067</x:v>
      </x:c>
      <x:c r="H347" s="97" t="n">
        <x:f>MIN(ReadMe!$C$10,H346+N347)</x:f>
        <x:v>732.1518036104071</x:v>
      </x:c>
      <x:c r="I347" s="97" t="n">
        <x:f>IF(OR($A347&lt;=Drivers!$H$6,C346&gt;=ReadMe!$C$10),0,MAX(ReadMe!$C$15,(Drivers!$E$6+Drivers!$F$6*SIN($A347*ReadMe!$C$14+Drivers!$G$6))*INDEX(TrackData!$G$6:$G$315,MOD(INT(C346),ReadMe!$C$9)+1)*IF(AND($A347&gt;=Drivers!$I$6,$A347&lt;Drivers!$I$6+Drivers!$J$6),Drivers!$K$6,1)*IF(AND($A347&gt;=Drivers!$L$6,$A347&lt;Drivers!$L$6+Drivers!$M$6),Drivers!$N$6,1)))</x:f>
        <x:v>2.653407695884361</x:v>
      </x:c>
      <x:c r="J347" s="97" t="n">
        <x:f>IF(OR($A347&lt;=Drivers!$H$7,D346&gt;=ReadMe!$C$10),0,MAX(ReadMe!$C$15,(Drivers!$E$7+Drivers!$F$7*SIN($A347*ReadMe!$C$14+Drivers!$G$7))*INDEX(TrackData!$G$6:$G$315,MOD(INT(D346),ReadMe!$C$9)+1)*IF(AND($A347&gt;=Drivers!$I$7,$A347&lt;Drivers!$I$7+Drivers!$J$7),Drivers!$K$7,1)*IF(AND($A347&gt;=Drivers!$L$7,$A347&lt;Drivers!$L$7+Drivers!$M$7),Drivers!$N$7,1)))</x:f>
        <x:v>1.5426756582965768</x:v>
      </x:c>
      <x:c r="K347" s="97" t="n">
        <x:f>IF(OR($A347&lt;=Drivers!$H$8,E346&gt;=ReadMe!$C$10),0,MAX(ReadMe!$C$15,(Drivers!$E$8+Drivers!$F$8*SIN($A347*ReadMe!$C$14+Drivers!$G$8))*INDEX(TrackData!$G$6:$G$315,MOD(INT(E346),ReadMe!$C$9)+1)*IF(AND($A347&gt;=Drivers!$I$8,$A347&lt;Drivers!$I$8+Drivers!$J$8),Drivers!$K$8,1)*IF(AND($A347&gt;=Drivers!$L$8,$A347&lt;Drivers!$L$8+Drivers!$M$8),Drivers!$N$8,1)))</x:f>
        <x:v>1.559517337079062</x:v>
      </x:c>
      <x:c r="L347" s="97" t="n">
        <x:f>IF(OR($A347&lt;=Drivers!$H$9,F346&gt;=ReadMe!$C$10),0,MAX(ReadMe!$C$15,(Drivers!$E$9+Drivers!$F$9*SIN($A347*ReadMe!$C$14+Drivers!$G$9))*INDEX(TrackData!$G$6:$G$315,MOD(INT(F346),ReadMe!$C$9)+1)*IF(AND($A347&gt;=Drivers!$I$9,$A347&lt;Drivers!$I$9+Drivers!$J$9),Drivers!$K$9,1)*IF(AND($A347&gt;=Drivers!$L$9,$A347&lt;Drivers!$L$9+Drivers!$M$9),Drivers!$N$9,1)))</x:f>
        <x:v>1.8667979329149154</x:v>
      </x:c>
      <x:c r="M347" s="97" t="n">
        <x:f>IF(OR($A347&lt;=Drivers!$H$10,G346&gt;=ReadMe!$C$10),0,MAX(ReadMe!$C$15,(Drivers!$E$10+Drivers!$F$10*SIN($A347*ReadMe!$C$14+Drivers!$G$10))*INDEX(TrackData!$G$6:$G$315,MOD(INT(G346),ReadMe!$C$9)+1)*IF(AND($A347&gt;=Drivers!$I$10,$A347&lt;Drivers!$I$10+Drivers!$J$10),Drivers!$K$10,1)*IF(AND($A347&gt;=Drivers!$L$10,$A347&lt;Drivers!$L$10+Drivers!$M$10),Drivers!$N$10,1)))</x:f>
        <x:v>1.899329289584158</x:v>
      </x:c>
      <x:c r="N347" s="97" t="n">
        <x:f>IF(OR($A347&lt;=Drivers!$H$11,H346&gt;=ReadMe!$C$10),0,MAX(ReadMe!$C$15,(Drivers!$E$11+Drivers!$F$11*SIN($A347*ReadMe!$C$14+Drivers!$G$11))*INDEX(TrackData!$G$6:$G$315,MOD(INT(H346),ReadMe!$C$9)+1)*IF(AND($A347&gt;=Drivers!$I$11,$A347&lt;Drivers!$I$11+Drivers!$J$11),Drivers!$K$11,1)*IF(AND($A347&gt;=Drivers!$L$11,$A347&lt;Drivers!$L$11+Drivers!$M$11),Drivers!$N$11,1)))</x:f>
        <x:v>1.8397035937554789</x:v>
      </x:c>
      <x:c r="O347" t="n">
        <x:f>MIN(ReadMe!$C$8,MAX(0,INT(C347/ReadMe!$C$9)))</x:f>
        <x:v>2</x:v>
      </x:c>
      <x:c r="P347" t="n">
        <x:f>MIN(ReadMe!$C$8,MAX(0,INT(D347/ReadMe!$C$9)))</x:f>
        <x:v>2</x:v>
      </x:c>
      <x:c r="Q347" t="n">
        <x:f>MIN(ReadMe!$C$8,MAX(0,INT(E347/ReadMe!$C$9)))</x:f>
        <x:v>2</x:v>
      </x:c>
      <x:c r="R347" t="n">
        <x:f>MIN(ReadMe!$C$8,MAX(0,INT(F347/ReadMe!$C$9)))</x:f>
        <x:v>2</x:v>
      </x:c>
      <x:c r="S347" t="n">
        <x:f>MIN(ReadMe!$C$8,MAX(0,INT(G347/ReadMe!$C$9)))</x:f>
        <x:v>2</x:v>
      </x:c>
      <x:c r="T347" t="n">
        <x:f>MIN(ReadMe!$C$8,MAX(0,INT(H347/ReadMe!$C$9)))</x:f>
        <x:v>2</x:v>
      </x:c>
    </x:row>
    <x:row r="348">
      <x:c r="A348" t="n">
        <x:v>342</x:v>
      </x:c>
      <x:c r="B348" s="97" t="n">
        <x:f>A348*ReadMe!$C$12</x:f>
        <x:v>85.5</x:v>
      </x:c>
      <x:c r="C348" s="97" t="n">
        <x:f>MIN(ReadMe!$C$10,C347+I348)</x:f>
        <x:v>765.5426859071487</x:v>
      </x:c>
      <x:c r="D348" s="97" t="n">
        <x:f>MIN(ReadMe!$C$10,D347+J348)</x:f>
        <x:v>742.5168674315128</x:v>
      </x:c>
      <x:c r="E348" s="97" t="n">
        <x:f>MIN(ReadMe!$C$10,E347+K348)</x:f>
        <x:v>725.4913866168201</x:v>
      </x:c>
      <x:c r="F348" s="97" t="n">
        <x:f>MIN(ReadMe!$C$10,F347+L348)</x:f>
        <x:v>743.3372655296075</x:v>
      </x:c>
      <x:c r="G348" s="97" t="n">
        <x:f>MIN(ReadMe!$C$10,G347+M348)</x:f>
        <x:v>709.4353442108048</x:v>
      </x:c>
      <x:c r="H348" s="97" t="n">
        <x:f>MIN(ReadMe!$C$10,H347+N348)</x:f>
        <x:v>733.9781472036938</x:v>
      </x:c>
      <x:c r="I348" s="97" t="n">
        <x:f>IF(OR($A348&lt;=Drivers!$H$6,C347&gt;=ReadMe!$C$10),0,MAX(ReadMe!$C$15,(Drivers!$E$6+Drivers!$F$6*SIN($A348*ReadMe!$C$14+Drivers!$G$6))*INDEX(TrackData!$G$6:$G$315,MOD(INT(C347),ReadMe!$C$9)+1)*IF(AND($A348&gt;=Drivers!$I$6,$A348&lt;Drivers!$I$6+Drivers!$J$6),Drivers!$K$6,1)*IF(AND($A348&gt;=Drivers!$L$6,$A348&lt;Drivers!$L$6+Drivers!$M$6),Drivers!$N$6,1)))</x:f>
        <x:v>2.634370135025494</x:v>
      </x:c>
      <x:c r="J348" s="97" t="n">
        <x:f>IF(OR($A348&lt;=Drivers!$H$7,D347&gt;=ReadMe!$C$10),0,MAX(ReadMe!$C$15,(Drivers!$E$7+Drivers!$F$7*SIN($A348*ReadMe!$C$14+Drivers!$G$7))*INDEX(TrackData!$G$6:$G$315,MOD(INT(D347),ReadMe!$C$9)+1)*IF(AND($A348&gt;=Drivers!$I$7,$A348&lt;Drivers!$I$7+Drivers!$J$7),Drivers!$K$7,1)*IF(AND($A348&gt;=Drivers!$L$7,$A348&lt;Drivers!$L$7+Drivers!$M$7),Drivers!$N$7,1)))</x:f>
        <x:v>2.3300160343373015</x:v>
      </x:c>
      <x:c r="K348" s="97" t="n">
        <x:f>IF(OR($A348&lt;=Drivers!$H$8,E347&gt;=ReadMe!$C$10),0,MAX(ReadMe!$C$15,(Drivers!$E$8+Drivers!$F$8*SIN($A348*ReadMe!$C$14+Drivers!$G$8))*INDEX(TrackData!$G$6:$G$315,MOD(INT(E347),ReadMe!$C$9)+1)*IF(AND($A348&gt;=Drivers!$I$8,$A348&lt;Drivers!$I$8+Drivers!$J$8),Drivers!$K$8,1)*IF(AND($A348&gt;=Drivers!$L$8,$A348&lt;Drivers!$L$8+Drivers!$M$8),Drivers!$N$8,1)))</x:f>
        <x:v>1.5761003388122177</x:v>
      </x:c>
      <x:c r="L348" s="97" t="n">
        <x:f>IF(OR($A348&lt;=Drivers!$H$9,F347&gt;=ReadMe!$C$10),0,MAX(ReadMe!$C$15,(Drivers!$E$9+Drivers!$F$9*SIN($A348*ReadMe!$C$14+Drivers!$G$9))*INDEX(TrackData!$G$6:$G$315,MOD(INT(F347),ReadMe!$C$9)+1)*IF(AND($A348&gt;=Drivers!$I$9,$A348&lt;Drivers!$I$9+Drivers!$J$9),Drivers!$K$9,1)*IF(AND($A348&gt;=Drivers!$L$9,$A348&lt;Drivers!$L$9+Drivers!$M$9),Drivers!$N$9,1)))</x:f>
        <x:v>2.8452608920289135</x:v>
      </x:c>
      <x:c r="M348" s="97" t="n">
        <x:f>IF(OR($A348&lt;=Drivers!$H$10,G347&gt;=ReadMe!$C$10),0,MAX(ReadMe!$C$15,(Drivers!$E$10+Drivers!$F$10*SIN($A348*ReadMe!$C$14+Drivers!$G$10))*INDEX(TrackData!$G$6:$G$315,MOD(INT(G347),ReadMe!$C$9)+1)*IF(AND($A348&gt;=Drivers!$I$10,$A348&lt;Drivers!$I$10+Drivers!$J$10),Drivers!$K$10,1)*IF(AND($A348&gt;=Drivers!$L$10,$A348&lt;Drivers!$L$10+Drivers!$M$10),Drivers!$N$10,1)))</x:f>
        <x:v>2.873469277698224</x:v>
      </x:c>
      <x:c r="N348" s="97" t="n">
        <x:f>IF(OR($A348&lt;=Drivers!$H$11,H347&gt;=ReadMe!$C$10),0,MAX(ReadMe!$C$15,(Drivers!$E$11+Drivers!$F$11*SIN($A348*ReadMe!$C$14+Drivers!$G$11))*INDEX(TrackData!$G$6:$G$315,MOD(INT(H347),ReadMe!$C$9)+1)*IF(AND($A348&gt;=Drivers!$I$11,$A348&lt;Drivers!$I$11+Drivers!$J$11),Drivers!$K$11,1)*IF(AND($A348&gt;=Drivers!$L$11,$A348&lt;Drivers!$L$11+Drivers!$M$11),Drivers!$N$11,1)))</x:f>
        <x:v>1.8263435932866743</x:v>
      </x:c>
      <x:c r="O348" t="n">
        <x:f>MIN(ReadMe!$C$8,MAX(0,INT(C348/ReadMe!$C$9)))</x:f>
        <x:v>2</x:v>
      </x:c>
      <x:c r="P348" t="n">
        <x:f>MIN(ReadMe!$C$8,MAX(0,INT(D348/ReadMe!$C$9)))</x:f>
        <x:v>2</x:v>
      </x:c>
      <x:c r="Q348" t="n">
        <x:f>MIN(ReadMe!$C$8,MAX(0,INT(E348/ReadMe!$C$9)))</x:f>
        <x:v>2</x:v>
      </x:c>
      <x:c r="R348" t="n">
        <x:f>MIN(ReadMe!$C$8,MAX(0,INT(F348/ReadMe!$C$9)))</x:f>
        <x:v>2</x:v>
      </x:c>
      <x:c r="S348" t="n">
        <x:f>MIN(ReadMe!$C$8,MAX(0,INT(G348/ReadMe!$C$9)))</x:f>
        <x:v>2</x:v>
      </x:c>
      <x:c r="T348" t="n">
        <x:f>MIN(ReadMe!$C$8,MAX(0,INT(H348/ReadMe!$C$9)))</x:f>
        <x:v>2</x:v>
      </x:c>
    </x:row>
    <x:row r="349">
      <x:c r="A349" t="n">
        <x:v>343</x:v>
      </x:c>
      <x:c r="B349" s="97" t="n">
        <x:f>A349*ReadMe!$C$12</x:f>
        <x:v>85.75</x:v>
      </x:c>
      <x:c r="C349" s="97" t="n">
        <x:f>MIN(ReadMe!$C$10,C348+I349)</x:f>
        <x:v>768.1581949441158</x:v>
      </x:c>
      <x:c r="D349" s="97" t="n">
        <x:f>MIN(ReadMe!$C$10,D348+J349)</x:f>
        <x:v>744.8415086920887</x:v>
      </x:c>
      <x:c r="E349" s="97" t="n">
        <x:f>MIN(ReadMe!$C$10,E348+K349)</x:f>
        <x:v>727.0848968490632</x:v>
      </x:c>
      <x:c r="F349" s="97" t="n">
        <x:f>MIN(ReadMe!$C$10,F348+L349)</x:f>
        <x:v>746.1982366187365</x:v>
      </x:c>
      <x:c r="G349" s="97" t="n">
        <x:f>MIN(ReadMe!$C$10,G348+M349)</x:f>
        <x:v>712.3022840144441</x:v>
      </x:c>
      <x:c r="H349" s="97" t="n">
        <x:f>MIN(ReadMe!$C$10,H348+N349)</x:f>
        <x:v>735.7905528410064</x:v>
      </x:c>
      <x:c r="I349" s="97" t="n">
        <x:f>IF(OR($A349&lt;=Drivers!$H$6,C348&gt;=ReadMe!$C$10),0,MAX(ReadMe!$C$15,(Drivers!$E$6+Drivers!$F$6*SIN($A349*ReadMe!$C$14+Drivers!$G$6))*INDEX(TrackData!$G$6:$G$315,MOD(INT(C348),ReadMe!$C$9)+1)*IF(AND($A349&gt;=Drivers!$I$6,$A349&lt;Drivers!$I$6+Drivers!$J$6),Drivers!$K$6,1)*IF(AND($A349&gt;=Drivers!$L$6,$A349&lt;Drivers!$L$6+Drivers!$M$6),Drivers!$N$6,1)))</x:f>
        <x:v>2.6155090369671807</x:v>
      </x:c>
      <x:c r="J349" s="97" t="n">
        <x:f>IF(OR($A349&lt;=Drivers!$H$7,D348&gt;=ReadMe!$C$10),0,MAX(ReadMe!$C$15,(Drivers!$E$7+Drivers!$F$7*SIN($A349*ReadMe!$C$14+Drivers!$G$7))*INDEX(TrackData!$G$6:$G$315,MOD(INT(D348),ReadMe!$C$9)+1)*IF(AND($A349&gt;=Drivers!$I$7,$A349&lt;Drivers!$I$7+Drivers!$J$7),Drivers!$K$7,1)*IF(AND($A349&gt;=Drivers!$L$7,$A349&lt;Drivers!$L$7+Drivers!$M$7),Drivers!$N$7,1)))</x:f>
        <x:v>2.3246412605759454</x:v>
      </x:c>
      <x:c r="K349" s="97" t="n">
        <x:f>IF(OR($A349&lt;=Drivers!$H$8,E348&gt;=ReadMe!$C$10),0,MAX(ReadMe!$C$15,(Drivers!$E$8+Drivers!$F$8*SIN($A349*ReadMe!$C$14+Drivers!$G$8))*INDEX(TrackData!$G$6:$G$315,MOD(INT(E348),ReadMe!$C$9)+1)*IF(AND($A349&gt;=Drivers!$I$8,$A349&lt;Drivers!$I$8+Drivers!$J$8),Drivers!$K$8,1)*IF(AND($A349&gt;=Drivers!$L$8,$A349&lt;Drivers!$L$8+Drivers!$M$8),Drivers!$N$8,1)))</x:f>
        <x:v>1.5935102322429964</x:v>
      </x:c>
      <x:c r="L349" s="97" t="n">
        <x:f>IF(OR($A349&lt;=Drivers!$H$9,F348&gt;=ReadMe!$C$10),0,MAX(ReadMe!$C$15,(Drivers!$E$9+Drivers!$F$9*SIN($A349*ReadMe!$C$14+Drivers!$G$9))*INDEX(TrackData!$G$6:$G$315,MOD(INT(F348),ReadMe!$C$9)+1)*IF(AND($A349&gt;=Drivers!$I$9,$A349&lt;Drivers!$I$9+Drivers!$J$9),Drivers!$K$9,1)*IF(AND($A349&gt;=Drivers!$L$9,$A349&lt;Drivers!$L$9+Drivers!$M$9),Drivers!$N$9,1)))</x:f>
        <x:v>2.860971089129007</x:v>
      </x:c>
      <x:c r="M349" s="97" t="n">
        <x:f>IF(OR($A349&lt;=Drivers!$H$10,G348&gt;=ReadMe!$C$10),0,MAX(ReadMe!$C$15,(Drivers!$E$10+Drivers!$F$10*SIN($A349*ReadMe!$C$14+Drivers!$G$10))*INDEX(TrackData!$G$6:$G$315,MOD(INT(G348),ReadMe!$C$9)+1)*IF(AND($A349&gt;=Drivers!$I$10,$A349&lt;Drivers!$I$10+Drivers!$J$10),Drivers!$K$10,1)*IF(AND($A349&gt;=Drivers!$L$10,$A349&lt;Drivers!$L$10+Drivers!$M$10),Drivers!$N$10,1)))</x:f>
        <x:v>2.866939803639304</x:v>
      </x:c>
      <x:c r="N349" s="97" t="n">
        <x:f>IF(OR($A349&lt;=Drivers!$H$11,H348&gt;=ReadMe!$C$10),0,MAX(ReadMe!$C$15,(Drivers!$E$11+Drivers!$F$11*SIN($A349*ReadMe!$C$14+Drivers!$G$11))*INDEX(TrackData!$G$6:$G$315,MOD(INT(H348),ReadMe!$C$9)+1)*IF(AND($A349&gt;=Drivers!$I$11,$A349&lt;Drivers!$I$11+Drivers!$J$11),Drivers!$K$11,1)*IF(AND($A349&gt;=Drivers!$L$11,$A349&lt;Drivers!$L$11+Drivers!$M$11),Drivers!$N$11,1)))</x:f>
        <x:v>1.8124056373126596</x:v>
      </x:c>
      <x:c r="O349" t="n">
        <x:f>MIN(ReadMe!$C$8,MAX(0,INT(C349/ReadMe!$C$9)))</x:f>
        <x:v>2</x:v>
      </x:c>
      <x:c r="P349" t="n">
        <x:f>MIN(ReadMe!$C$8,MAX(0,INT(D349/ReadMe!$C$9)))</x:f>
        <x:v>2</x:v>
      </x:c>
      <x:c r="Q349" t="n">
        <x:f>MIN(ReadMe!$C$8,MAX(0,INT(E349/ReadMe!$C$9)))</x:f>
        <x:v>2</x:v>
      </x:c>
      <x:c r="R349" t="n">
        <x:f>MIN(ReadMe!$C$8,MAX(0,INT(F349/ReadMe!$C$9)))</x:f>
        <x:v>2</x:v>
      </x:c>
      <x:c r="S349" t="n">
        <x:f>MIN(ReadMe!$C$8,MAX(0,INT(G349/ReadMe!$C$9)))</x:f>
        <x:v>2</x:v>
      </x:c>
      <x:c r="T349" t="n">
        <x:f>MIN(ReadMe!$C$8,MAX(0,INT(H349/ReadMe!$C$9)))</x:f>
        <x:v>2</x:v>
      </x:c>
    </x:row>
    <x:row r="350">
      <x:c r="A350" t="n">
        <x:v>344</x:v>
      </x:c>
      <x:c r="B350" s="97" t="n">
        <x:f>A350*ReadMe!$C$12</x:f>
        <x:v>86</x:v>
      </x:c>
      <x:c r="C350" s="97" t="n">
        <x:f>MIN(ReadMe!$C$10,C349+I350)</x:f>
        <x:v>770.7551492053539</x:v>
      </x:c>
      <x:c r="D350" s="97" t="n">
        <x:f>MIN(ReadMe!$C$10,D349+J350)</x:f>
        <x:v>747.1628087374249</x:v>
      </x:c>
      <x:c r="E350" s="97" t="n">
        <x:f>MIN(ReadMe!$C$10,E349+K350)</x:f>
        <x:v>729.5267561664168</x:v>
      </x:c>
      <x:c r="F350" s="97" t="n">
        <x:f>MIN(ReadMe!$C$10,F349+L350)</x:f>
        <x:v>749.073740761144</x:v>
      </x:c>
      <x:c r="G350" s="97" t="n">
        <x:f>MIN(ReadMe!$C$10,G349+M350)</x:f>
        <x:v>715.160512198882</x:v>
      </x:c>
      <x:c r="H350" s="97" t="n">
        <x:f>MIN(ReadMe!$C$10,H349+N350)</x:f>
        <x:v>737.5885385303085</x:v>
      </x:c>
      <x:c r="I350" s="97" t="n">
        <x:f>IF(OR($A350&lt;=Drivers!$H$6,C349&gt;=ReadMe!$C$10),0,MAX(ReadMe!$C$15,(Drivers!$E$6+Drivers!$F$6*SIN($A350*ReadMe!$C$14+Drivers!$G$6))*INDEX(TrackData!$G$6:$G$315,MOD(INT(C349),ReadMe!$C$9)+1)*IF(AND($A350&gt;=Drivers!$I$6,$A350&lt;Drivers!$I$6+Drivers!$J$6),Drivers!$K$6,1)*IF(AND($A350&gt;=Drivers!$L$6,$A350&lt;Drivers!$L$6+Drivers!$M$6),Drivers!$N$6,1)))</x:f>
        <x:v>2.596954261238066</x:v>
      </x:c>
      <x:c r="J350" s="97" t="n">
        <x:f>IF(OR($A350&lt;=Drivers!$H$7,D349&gt;=ReadMe!$C$10),0,MAX(ReadMe!$C$15,(Drivers!$E$7+Drivers!$F$7*SIN($A350*ReadMe!$C$14+Drivers!$G$7))*INDEX(TrackData!$G$6:$G$315,MOD(INT(D349),ReadMe!$C$9)+1)*IF(AND($A350&gt;=Drivers!$I$7,$A350&lt;Drivers!$I$7+Drivers!$J$7),Drivers!$K$7,1)*IF(AND($A350&gt;=Drivers!$L$7,$A350&lt;Drivers!$L$7+Drivers!$M$7),Drivers!$N$7,1)))</x:f>
        <x:v>2.321300045336195</x:v>
      </x:c>
      <x:c r="K350" s="97" t="n">
        <x:f>IF(OR($A350&lt;=Drivers!$H$8,E349&gt;=ReadMe!$C$10),0,MAX(ReadMe!$C$15,(Drivers!$E$8+Drivers!$F$8*SIN($A350*ReadMe!$C$14+Drivers!$G$8))*INDEX(TrackData!$G$6:$G$315,MOD(INT(E349),ReadMe!$C$9)+1)*IF(AND($A350&gt;=Drivers!$I$8,$A350&lt;Drivers!$I$8+Drivers!$J$8),Drivers!$K$8,1)*IF(AND($A350&gt;=Drivers!$L$8,$A350&lt;Drivers!$L$8+Drivers!$M$8),Drivers!$N$8,1)))</x:f>
        <x:v>2.4418593173536944</x:v>
      </x:c>
      <x:c r="L350" s="97" t="n">
        <x:f>IF(OR($A350&lt;=Drivers!$H$9,F349&gt;=ReadMe!$C$10),0,MAX(ReadMe!$C$15,(Drivers!$E$9+Drivers!$F$9*SIN($A350*ReadMe!$C$14+Drivers!$G$9))*INDEX(TrackData!$G$6:$G$315,MOD(INT(F349),ReadMe!$C$9)+1)*IF(AND($A350&gt;=Drivers!$I$9,$A350&lt;Drivers!$I$9+Drivers!$J$9),Drivers!$K$9,1)*IF(AND($A350&gt;=Drivers!$L$9,$A350&lt;Drivers!$L$9+Drivers!$M$9),Drivers!$N$9,1)))</x:f>
        <x:v>2.875504142407575</x:v>
      </x:c>
      <x:c r="M350" s="97" t="n">
        <x:f>IF(OR($A350&lt;=Drivers!$H$10,G349&gt;=ReadMe!$C$10),0,MAX(ReadMe!$C$15,(Drivers!$E$10+Drivers!$F$10*SIN($A350*ReadMe!$C$14+Drivers!$G$10))*INDEX(TrackData!$G$6:$G$315,MOD(INT(G349),ReadMe!$C$9)+1)*IF(AND($A350&gt;=Drivers!$I$10,$A350&lt;Drivers!$I$10+Drivers!$J$10),Drivers!$K$10,1)*IF(AND($A350&gt;=Drivers!$L$10,$A350&lt;Drivers!$L$10+Drivers!$M$10),Drivers!$N$10,1)))</x:f>
        <x:v>2.8582281844378907</x:v>
      </x:c>
      <x:c r="N350" s="97" t="n">
        <x:f>IF(OR($A350&lt;=Drivers!$H$11,H349&gt;=ReadMe!$C$10),0,MAX(ReadMe!$C$15,(Drivers!$E$11+Drivers!$F$11*SIN($A350*ReadMe!$C$14+Drivers!$G$11))*INDEX(TrackData!$G$6:$G$315,MOD(INT(H349),ReadMe!$C$9)+1)*IF(AND($A350&gt;=Drivers!$I$11,$A350&lt;Drivers!$I$11+Drivers!$J$11),Drivers!$K$11,1)*IF(AND($A350&gt;=Drivers!$L$11,$A350&lt;Drivers!$L$11+Drivers!$M$11),Drivers!$N$11,1)))</x:f>
        <x:v>1.79798568930213</x:v>
      </x:c>
      <x:c r="O350" t="n">
        <x:f>MIN(ReadMe!$C$8,MAX(0,INT(C350/ReadMe!$C$9)))</x:f>
        <x:v>2</x:v>
      </x:c>
      <x:c r="P350" t="n">
        <x:f>MIN(ReadMe!$C$8,MAX(0,INT(D350/ReadMe!$C$9)))</x:f>
        <x:v>2</x:v>
      </x:c>
      <x:c r="Q350" t="n">
        <x:f>MIN(ReadMe!$C$8,MAX(0,INT(E350/ReadMe!$C$9)))</x:f>
        <x:v>2</x:v>
      </x:c>
      <x:c r="R350" t="n">
        <x:f>MIN(ReadMe!$C$8,MAX(0,INT(F350/ReadMe!$C$9)))</x:f>
        <x:v>2</x:v>
      </x:c>
      <x:c r="S350" t="n">
        <x:f>MIN(ReadMe!$C$8,MAX(0,INT(G350/ReadMe!$C$9)))</x:f>
        <x:v>2</x:v>
      </x:c>
      <x:c r="T350" t="n">
        <x:f>MIN(ReadMe!$C$8,MAX(0,INT(H350/ReadMe!$C$9)))</x:f>
        <x:v>2</x:v>
      </x:c>
    </x:row>
    <x:row r="351">
      <x:c r="A351" t="n">
        <x:v>345</x:v>
      </x:c>
      <x:c r="B351" s="97" t="n">
        <x:f>A351*ReadMe!$C$12</x:f>
        <x:v>86.25</x:v>
      </x:c>
      <x:c r="C351" s="97" t="n">
        <x:f>MIN(ReadMe!$C$10,C350+I351)</x:f>
        <x:v>773.3339827636773</x:v>
      </x:c>
      <x:c r="D351" s="97" t="n">
        <x:f>MIN(ReadMe!$C$10,D350+J351)</x:f>
        <x:v>749.4828241304638</x:v>
      </x:c>
      <x:c r="E351" s="97" t="n">
        <x:f>MIN(ReadMe!$C$10,E350+K351)</x:f>
        <x:v>731.1570825210512</x:v>
      </x:c>
      <x:c r="F351" s="97" t="n">
        <x:f>MIN(ReadMe!$C$10,F350+L351)</x:f>
        <x:v>751.9625007522676</x:v>
      </x:c>
      <x:c r="G351" s="97" t="n">
        <x:f>MIN(ReadMe!$C$10,G350+M351)</x:f>
        <x:v>717.0397925028776</x:v>
      </x:c>
      <x:c r="H351" s="97" t="n">
        <x:f>MIN(ReadMe!$C$10,H350+N351)</x:f>
        <x:v>739.3717215615696</x:v>
      </x:c>
      <x:c r="I351" s="97" t="n">
        <x:f>IF(OR($A351&lt;=Drivers!$H$6,C350&gt;=ReadMe!$C$10),0,MAX(ReadMe!$C$15,(Drivers!$E$6+Drivers!$F$6*SIN($A351*ReadMe!$C$14+Drivers!$G$6))*INDEX(TrackData!$G$6:$G$315,MOD(INT(C350),ReadMe!$C$9)+1)*IF(AND($A351&gt;=Drivers!$I$6,$A351&lt;Drivers!$I$6+Drivers!$J$6),Drivers!$K$6,1)*IF(AND($A351&gt;=Drivers!$L$6,$A351&lt;Drivers!$L$6+Drivers!$M$6),Drivers!$N$6,1)))</x:f>
        <x:v>2.5788335583234567</x:v>
      </x:c>
      <x:c r="J351" s="97" t="n">
        <x:f>IF(OR($A351&lt;=Drivers!$H$7,D350&gt;=ReadMe!$C$10),0,MAX(ReadMe!$C$15,(Drivers!$E$7+Drivers!$F$7*SIN($A351*ReadMe!$C$14+Drivers!$G$7))*INDEX(TrackData!$G$6:$G$315,MOD(INT(D350),ReadMe!$C$9)+1)*IF(AND($A351&gt;=Drivers!$I$7,$A351&lt;Drivers!$I$7+Drivers!$J$7),Drivers!$K$7,1)*IF(AND($A351&gt;=Drivers!$L$7,$A351&lt;Drivers!$L$7+Drivers!$M$7),Drivers!$N$7,1)))</x:f>
        <x:v>2.3200153930388323</x:v>
      </x:c>
      <x:c r="K351" s="97" t="n">
        <x:f>IF(OR($A351&lt;=Drivers!$H$8,E350&gt;=ReadMe!$C$10),0,MAX(ReadMe!$C$15,(Drivers!$E$8+Drivers!$F$8*SIN($A351*ReadMe!$C$14+Drivers!$G$8))*INDEX(TrackData!$G$6:$G$315,MOD(INT(E350),ReadMe!$C$9)+1)*IF(AND($A351&gt;=Drivers!$I$8,$A351&lt;Drivers!$I$8+Drivers!$J$8),Drivers!$K$8,1)*IF(AND($A351&gt;=Drivers!$L$8,$A351&lt;Drivers!$L$8+Drivers!$M$8),Drivers!$N$8,1)))</x:f>
        <x:v>1.630326354634301</x:v>
      </x:c>
      <x:c r="L351" s="97" t="n">
        <x:f>IF(OR($A351&lt;=Drivers!$H$9,F350&gt;=ReadMe!$C$10),0,MAX(ReadMe!$C$15,(Drivers!$E$9+Drivers!$F$9*SIN($A351*ReadMe!$C$14+Drivers!$G$9))*INDEX(TrackData!$G$6:$G$315,MOD(INT(F350),ReadMe!$C$9)+1)*IF(AND($A351&gt;=Drivers!$I$9,$A351&lt;Drivers!$I$9+Drivers!$J$9),Drivers!$K$9,1)*IF(AND($A351&gt;=Drivers!$L$9,$A351&lt;Drivers!$L$9+Drivers!$M$9),Drivers!$N$9,1)))</x:f>
        <x:v>2.8887599911235773</x:v>
      </x:c>
      <x:c r="M351" s="97" t="n">
        <x:f>IF(OR($A351&lt;=Drivers!$H$10,G350&gt;=ReadMe!$C$10),0,MAX(ReadMe!$C$15,(Drivers!$E$10+Drivers!$F$10*SIN($A351*ReadMe!$C$14+Drivers!$G$10))*INDEX(TrackData!$G$6:$G$315,MOD(INT(G350),ReadMe!$C$9)+1)*IF(AND($A351&gt;=Drivers!$I$10,$A351&lt;Drivers!$I$10+Drivers!$J$10),Drivers!$K$10,1)*IF(AND($A351&gt;=Drivers!$L$10,$A351&lt;Drivers!$L$10+Drivers!$M$10),Drivers!$N$10,1)))</x:f>
        <x:v>1.879280303995605</x:v>
      </x:c>
      <x:c r="N351" s="97" t="n">
        <x:f>IF(OR($A351&lt;=Drivers!$H$11,H350&gt;=ReadMe!$C$10),0,MAX(ReadMe!$C$15,(Drivers!$E$11+Drivers!$F$11*SIN($A351*ReadMe!$C$14+Drivers!$G$11))*INDEX(TrackData!$G$6:$G$315,MOD(INT(H350),ReadMe!$C$9)+1)*IF(AND($A351&gt;=Drivers!$I$11,$A351&lt;Drivers!$I$11+Drivers!$J$11),Drivers!$K$11,1)*IF(AND($A351&gt;=Drivers!$L$11,$A351&lt;Drivers!$L$11+Drivers!$M$11),Drivers!$N$11,1)))</x:f>
        <x:v>1.7831830312611463</x:v>
      </x:c>
      <x:c r="O351" t="n">
        <x:f>MIN(ReadMe!$C$8,MAX(0,INT(C351/ReadMe!$C$9)))</x:f>
        <x:v>2</x:v>
      </x:c>
      <x:c r="P351" t="n">
        <x:f>MIN(ReadMe!$C$8,MAX(0,INT(D351/ReadMe!$C$9)))</x:f>
        <x:v>2</x:v>
      </x:c>
      <x:c r="Q351" t="n">
        <x:f>MIN(ReadMe!$C$8,MAX(0,INT(E351/ReadMe!$C$9)))</x:f>
        <x:v>2</x:v>
      </x:c>
      <x:c r="R351" t="n">
        <x:f>MIN(ReadMe!$C$8,MAX(0,INT(F351/ReadMe!$C$9)))</x:f>
        <x:v>2</x:v>
      </x:c>
      <x:c r="S351" t="n">
        <x:f>MIN(ReadMe!$C$8,MAX(0,INT(G351/ReadMe!$C$9)))</x:f>
        <x:v>2</x:v>
      </x:c>
      <x:c r="T351" t="n">
        <x:f>MIN(ReadMe!$C$8,MAX(0,INT(H351/ReadMe!$C$9)))</x:f>
        <x:v>2</x:v>
      </x:c>
    </x:row>
    <x:row r="352">
      <x:c r="A352" t="n">
        <x:v>346</x:v>
      </x:c>
      <x:c r="B352" s="97" t="n">
        <x:f>A352*ReadMe!$C$12</x:f>
        <x:v>86.5</x:v>
      </x:c>
      <x:c r="C352" s="97" t="n">
        <x:f>MIN(ReadMe!$C$10,C351+I352)</x:f>
        <x:v>775.8952544537747</x:v>
      </x:c>
      <x:c r="D352" s="97" t="n">
        <x:f>MIN(ReadMe!$C$10,D351+J352)</x:f>
        <x:v>751.8036202790379</x:v>
      </x:c>
      <x:c r="E352" s="97" t="n">
        <x:f>MIN(ReadMe!$C$10,E351+K352)</x:f>
        <x:v>732.806561623948</x:v>
      </x:c>
      <x:c r="F352" s="97" t="n">
        <x:f>MIN(ReadMe!$C$10,F351+L352)</x:f>
        <x:v>754.8631481204158</x:v>
      </x:c>
      <x:c r="G352" s="97" t="n">
        <x:f>MIN(ReadMe!$C$10,G351+M352)</x:f>
        <x:v>718.9105711102085</x:v>
      </x:c>
      <x:c r="H352" s="97" t="n">
        <x:f>MIN(ReadMe!$C$10,H351+N352)</x:f>
        <x:v>741.1398211417415</x:v>
      </x:c>
      <x:c r="I352" s="97" t="n">
        <x:f>IF(OR($A352&lt;=Drivers!$H$6,C351&gt;=ReadMe!$C$10),0,MAX(ReadMe!$C$15,(Drivers!$E$6+Drivers!$F$6*SIN($A352*ReadMe!$C$14+Drivers!$G$6))*INDEX(TrackData!$G$6:$G$315,MOD(INT(C351),ReadMe!$C$9)+1)*IF(AND($A352&gt;=Drivers!$I$6,$A352&lt;Drivers!$I$6+Drivers!$J$6),Drivers!$K$6,1)*IF(AND($A352&gt;=Drivers!$L$6,$A352&lt;Drivers!$L$6+Drivers!$M$6),Drivers!$N$6,1)))</x:f>
        <x:v>2.5612716900973407</x:v>
      </x:c>
      <x:c r="J352" s="97" t="n">
        <x:f>IF(OR($A352&lt;=Drivers!$H$7,D351&gt;=ReadMe!$C$10),0,MAX(ReadMe!$C$15,(Drivers!$E$7+Drivers!$F$7*SIN($A352*ReadMe!$C$14+Drivers!$G$7))*INDEX(TrackData!$G$6:$G$315,MOD(INT(D351),ReadMe!$C$9)+1)*IF(AND($A352&gt;=Drivers!$I$7,$A352&lt;Drivers!$I$7+Drivers!$J$7),Drivers!$K$7,1)*IF(AND($A352&gt;=Drivers!$L$7,$A352&lt;Drivers!$L$7+Drivers!$M$7),Drivers!$N$7,1)))</x:f>
        <x:v>2.3207961485740802</x:v>
      </x:c>
      <x:c r="K352" s="97" t="n">
        <x:f>IF(OR($A352&lt;=Drivers!$H$8,E351&gt;=ReadMe!$C$10),0,MAX(ReadMe!$C$15,(Drivers!$E$8+Drivers!$F$8*SIN($A352*ReadMe!$C$14+Drivers!$G$8))*INDEX(TrackData!$G$6:$G$315,MOD(INT(E351),ReadMe!$C$9)+1)*IF(AND($A352&gt;=Drivers!$I$8,$A352&lt;Drivers!$I$8+Drivers!$J$8),Drivers!$K$8,1)*IF(AND($A352&gt;=Drivers!$L$8,$A352&lt;Drivers!$L$8+Drivers!$M$8),Drivers!$N$8,1)))</x:f>
        <x:v>1.6494791028968545</x:v>
      </x:c>
      <x:c r="L352" s="97" t="n">
        <x:f>IF(OR($A352&lt;=Drivers!$H$9,F351&gt;=ReadMe!$C$10),0,MAX(ReadMe!$C$15,(Drivers!$E$9+Drivers!$F$9*SIN($A352*ReadMe!$C$14+Drivers!$G$9))*INDEX(TrackData!$G$6:$G$315,MOD(INT(F351),ReadMe!$C$9)+1)*IF(AND($A352&gt;=Drivers!$I$9,$A352&lt;Drivers!$I$9+Drivers!$J$9),Drivers!$K$9,1)*IF(AND($A352&gt;=Drivers!$L$9,$A352&lt;Drivers!$L$9+Drivers!$M$9),Drivers!$N$9,1)))</x:f>
        <x:v>2.9006473681481992</x:v>
      </x:c>
      <x:c r="M352" s="97" t="n">
        <x:f>IF(OR($A352&lt;=Drivers!$H$10,G351&gt;=ReadMe!$C$10),0,MAX(ReadMe!$C$15,(Drivers!$E$10+Drivers!$F$10*SIN($A352*ReadMe!$C$14+Drivers!$G$10))*INDEX(TrackData!$G$6:$G$315,MOD(INT(G351),ReadMe!$C$9)+1)*IF(AND($A352&gt;=Drivers!$I$10,$A352&lt;Drivers!$I$10+Drivers!$J$10),Drivers!$K$10,1)*IF(AND($A352&gt;=Drivers!$L$10,$A352&lt;Drivers!$L$10+Drivers!$M$10),Drivers!$N$10,1)))</x:f>
        <x:v>1.8707786073308819</x:v>
      </x:c>
      <x:c r="N352" s="97" t="n">
        <x:f>IF(OR($A352&lt;=Drivers!$H$11,H351&gt;=ReadMe!$C$10),0,MAX(ReadMe!$C$15,(Drivers!$E$11+Drivers!$F$11*SIN($A352*ReadMe!$C$14+Drivers!$G$11))*INDEX(TrackData!$G$6:$G$315,MOD(INT(H351),ReadMe!$C$9)+1)*IF(AND($A352&gt;=Drivers!$I$11,$A352&lt;Drivers!$I$11+Drivers!$J$11),Drivers!$K$11,1)*IF(AND($A352&gt;=Drivers!$L$11,$A352&lt;Drivers!$L$11+Drivers!$M$11),Drivers!$N$11,1)))</x:f>
        <x:v>1.7680995801719543</x:v>
      </x:c>
      <x:c r="O352" t="n">
        <x:f>MIN(ReadMe!$C$8,MAX(0,INT(C352/ReadMe!$C$9)))</x:f>
        <x:v>2</x:v>
      </x:c>
      <x:c r="P352" t="n">
        <x:f>MIN(ReadMe!$C$8,MAX(0,INT(D352/ReadMe!$C$9)))</x:f>
        <x:v>2</x:v>
      </x:c>
      <x:c r="Q352" t="n">
        <x:f>MIN(ReadMe!$C$8,MAX(0,INT(E352/ReadMe!$C$9)))</x:f>
        <x:v>2</x:v>
      </x:c>
      <x:c r="R352" t="n">
        <x:f>MIN(ReadMe!$C$8,MAX(0,INT(F352/ReadMe!$C$9)))</x:f>
        <x:v>2</x:v>
      </x:c>
      <x:c r="S352" t="n">
        <x:f>MIN(ReadMe!$C$8,MAX(0,INT(G352/ReadMe!$C$9)))</x:f>
        <x:v>2</x:v>
      </x:c>
      <x:c r="T352" t="n">
        <x:f>MIN(ReadMe!$C$8,MAX(0,INT(H352/ReadMe!$C$9)))</x:f>
        <x:v>2</x:v>
      </x:c>
    </x:row>
    <x:row r="353">
      <x:c r="A353" t="n">
        <x:v>347</x:v>
      </x:c>
      <x:c r="B353" s="97" t="n">
        <x:f>A353*ReadMe!$C$12</x:f>
        <x:v>86.75</x:v>
      </x:c>
      <x:c r="C353" s="97" t="n">
        <x:f>MIN(ReadMe!$C$10,C352+I353)</x:f>
        <x:v>778.4396440246059</x:v>
      </x:c>
      <x:c r="D353" s="97" t="n">
        <x:f>MIN(ReadMe!$C$10,D352+J353)</x:f>
        <x:v>754.127257215442</x:v>
      </x:c>
      <x:c r="E353" s="97" t="n">
        <x:f>MIN(ReadMe!$C$10,E352+K353)</x:f>
        <x:v>734.4755151506354</x:v>
      </x:c>
      <x:c r="F353" s="97" t="n">
        <x:f>MIN(ReadMe!$C$10,F352+L353)</x:f>
        <x:v>757.774232548759</x:v>
      </x:c>
      <x:c r="G353" s="97" t="n">
        <x:f>MIN(ReadMe!$C$10,G352+M353)</x:f>
        <x:v>720.7715551565163</x:v>
      </x:c>
      <x:c r="H353" s="97" t="n">
        <x:f>MIN(ReadMe!$C$10,H352+N353)</x:f>
        <x:v>743.7956380906655</x:v>
      </x:c>
      <x:c r="I353" s="97" t="n">
        <x:f>IF(OR($A353&lt;=Drivers!$H$6,C352&gt;=ReadMe!$C$10),0,MAX(ReadMe!$C$15,(Drivers!$E$6+Drivers!$F$6*SIN($A353*ReadMe!$C$14+Drivers!$G$6))*INDEX(TrackData!$G$6:$G$315,MOD(INT(C352),ReadMe!$C$9)+1)*IF(AND($A353&gt;=Drivers!$I$6,$A353&lt;Drivers!$I$6+Drivers!$J$6),Drivers!$K$6,1)*IF(AND($A353&gt;=Drivers!$L$6,$A353&lt;Drivers!$L$6+Drivers!$M$6),Drivers!$N$6,1)))</x:f>
        <x:v>2.544389570831142</x:v>
      </x:c>
      <x:c r="J353" s="97" t="n">
        <x:f>IF(OR($A353&lt;=Drivers!$H$7,D352&gt;=ReadMe!$C$10),0,MAX(ReadMe!$C$15,(Drivers!$E$7+Drivers!$F$7*SIN($A353*ReadMe!$C$14+Drivers!$G$7))*INDEX(TrackData!$G$6:$G$315,MOD(INT(D352),ReadMe!$C$9)+1)*IF(AND($A353&gt;=Drivers!$I$7,$A353&lt;Drivers!$I$7+Drivers!$J$7),Drivers!$K$7,1)*IF(AND($A353&gt;=Drivers!$L$7,$A353&lt;Drivers!$L$7+Drivers!$M$7),Drivers!$N$7,1)))</x:f>
        <x:v>2.3236369364041267</x:v>
      </x:c>
      <x:c r="K353" s="97" t="n">
        <x:f>IF(OR($A353&lt;=Drivers!$H$8,E352&gt;=ReadMe!$C$10),0,MAX(ReadMe!$C$15,(Drivers!$E$8+Drivers!$F$8*SIN($A353*ReadMe!$C$14+Drivers!$G$8))*INDEX(TrackData!$G$6:$G$315,MOD(INT(E352),ReadMe!$C$9)+1)*IF(AND($A353&gt;=Drivers!$I$8,$A353&lt;Drivers!$I$8+Drivers!$J$8),Drivers!$K$8,1)*IF(AND($A353&gt;=Drivers!$L$8,$A353&lt;Drivers!$L$8+Drivers!$M$8),Drivers!$N$8,1)))</x:f>
        <x:v>1.668953526687366</x:v>
      </x:c>
      <x:c r="L353" s="97" t="n">
        <x:f>IF(OR($A353&lt;=Drivers!$H$9,F352&gt;=ReadMe!$C$10),0,MAX(ReadMe!$C$15,(Drivers!$E$9+Drivers!$F$9*SIN($A353*ReadMe!$C$14+Drivers!$G$9))*INDEX(TrackData!$G$6:$G$315,MOD(INT(F352),ReadMe!$C$9)+1)*IF(AND($A353&gt;=Drivers!$I$9,$A353&lt;Drivers!$I$9+Drivers!$J$9),Drivers!$K$9,1)*IF(AND($A353&gt;=Drivers!$L$9,$A353&lt;Drivers!$L$9+Drivers!$M$9),Drivers!$N$9,1)))</x:f>
        <x:v>2.9110844283432376</x:v>
      </x:c>
      <x:c r="M353" s="97" t="n">
        <x:f>IF(OR($A353&lt;=Drivers!$H$10,G352&gt;=ReadMe!$C$10),0,MAX(ReadMe!$C$15,(Drivers!$E$10+Drivers!$F$10*SIN($A353*ReadMe!$C$14+Drivers!$G$10))*INDEX(TrackData!$G$6:$G$315,MOD(INT(G352),ReadMe!$C$9)+1)*IF(AND($A353&gt;=Drivers!$I$10,$A353&lt;Drivers!$I$10+Drivers!$J$10),Drivers!$K$10,1)*IF(AND($A353&gt;=Drivers!$L$10,$A353&lt;Drivers!$L$10+Drivers!$M$10),Drivers!$N$10,1)))</x:f>
        <x:v>1.8609840463078617</x:v>
      </x:c>
      <x:c r="N353" s="97" t="n">
        <x:f>IF(OR($A353&lt;=Drivers!$H$11,H352&gt;=ReadMe!$C$10),0,MAX(ReadMe!$C$15,(Drivers!$E$11+Drivers!$F$11*SIN($A353*ReadMe!$C$14+Drivers!$G$11))*INDEX(TrackData!$G$6:$G$315,MOD(INT(H352),ReadMe!$C$9)+1)*IF(AND($A353&gt;=Drivers!$I$11,$A353&lt;Drivers!$I$11+Drivers!$J$11),Drivers!$K$11,1)*IF(AND($A353&gt;=Drivers!$L$11,$A353&lt;Drivers!$L$11+Drivers!$M$11),Drivers!$N$11,1)))</x:f>
        <x:v>2.655816948924035</x:v>
      </x:c>
      <x:c r="O353" t="n">
        <x:f>MIN(ReadMe!$C$8,MAX(0,INT(C353/ReadMe!$C$9)))</x:f>
        <x:v>2</x:v>
      </x:c>
      <x:c r="P353" t="n">
        <x:f>MIN(ReadMe!$C$8,MAX(0,INT(D353/ReadMe!$C$9)))</x:f>
        <x:v>2</x:v>
      </x:c>
      <x:c r="Q353" t="n">
        <x:f>MIN(ReadMe!$C$8,MAX(0,INT(E353/ReadMe!$C$9)))</x:f>
        <x:v>2</x:v>
      </x:c>
      <x:c r="R353" t="n">
        <x:f>MIN(ReadMe!$C$8,MAX(0,INT(F353/ReadMe!$C$9)))</x:f>
        <x:v>2</x:v>
      </x:c>
      <x:c r="S353" t="n">
        <x:f>MIN(ReadMe!$C$8,MAX(0,INT(G353/ReadMe!$C$9)))</x:f>
        <x:v>2</x:v>
      </x:c>
      <x:c r="T353" t="n">
        <x:f>MIN(ReadMe!$C$8,MAX(0,INT(H353/ReadMe!$C$9)))</x:f>
        <x:v>2</x:v>
      </x:c>
    </x:row>
    <x:row r="354">
      <x:c r="A354" t="n">
        <x:v>348</x:v>
      </x:c>
      <x:c r="B354" s="97" t="n">
        <x:f>A354*ReadMe!$C$12</x:f>
        <x:v>87</x:v>
      </x:c>
      <x:c r="C354" s="97" t="n">
        <x:f>MIN(ReadMe!$C$10,C353+I354)</x:f>
        <x:v>780.9679474592992</x:v>
      </x:c>
      <x:c r="D354" s="97" t="n">
        <x:f>MIN(ReadMe!$C$10,D353+J354)</x:f>
        <x:v>756.455775413016</x:v>
      </x:c>
      <x:c r="E354" s="97" t="n">
        <x:f>MIN(ReadMe!$C$10,E353+K354)</x:f>
        <x:v>736.1641306943367</x:v>
      </x:c>
      <x:c r="F354" s="97" t="n">
        <x:f>MIN(ReadMe!$C$10,F353+L354)</x:f>
        <x:v>760.6942318608276</x:v>
      </x:c>
      <x:c r="G354" s="97" t="n">
        <x:f>MIN(ReadMe!$C$10,G353+M354)</x:f>
        <x:v>722.6215192134465</x:v>
      </x:c>
      <x:c r="H354" s="97" t="n">
        <x:f>MIN(ReadMe!$C$10,H353+N354)</x:f>
        <x:v>746.4282243302556</x:v>
      </x:c>
      <x:c r="I354" s="97" t="n">
        <x:f>IF(OR($A354&lt;=Drivers!$H$6,C353&gt;=ReadMe!$C$10),0,MAX(ReadMe!$C$15,(Drivers!$E$6+Drivers!$F$6*SIN($A354*ReadMe!$C$14+Drivers!$G$6))*INDEX(TrackData!$G$6:$G$315,MOD(INT(C353),ReadMe!$C$9)+1)*IF(AND($A354&gt;=Drivers!$I$6,$A354&lt;Drivers!$I$6+Drivers!$J$6),Drivers!$K$6,1)*IF(AND($A354&gt;=Drivers!$L$6,$A354&lt;Drivers!$L$6+Drivers!$M$6),Drivers!$N$6,1)))</x:f>
        <x:v>2.5283034346933975</x:v>
      </x:c>
      <x:c r="J354" s="97" t="n">
        <x:f>IF(OR($A354&lt;=Drivers!$H$7,D353&gt;=ReadMe!$C$10),0,MAX(ReadMe!$C$15,(Drivers!$E$7+Drivers!$F$7*SIN($A354*ReadMe!$C$14+Drivers!$G$7))*INDEX(TrackData!$G$6:$G$315,MOD(INT(D353),ReadMe!$C$9)+1)*IF(AND($A354&gt;=Drivers!$I$7,$A354&lt;Drivers!$I$7+Drivers!$J$7),Drivers!$K$7,1)*IF(AND($A354&gt;=Drivers!$L$7,$A354&lt;Drivers!$L$7+Drivers!$M$7),Drivers!$N$7,1)))</x:f>
        <x:v>2.3285181975739486</x:v>
      </x:c>
      <x:c r="K354" s="97" t="n">
        <x:f>IF(OR($A354&lt;=Drivers!$H$8,E353&gt;=ReadMe!$C$10),0,MAX(ReadMe!$C$15,(Drivers!$E$8+Drivers!$F$8*SIN($A354*ReadMe!$C$14+Drivers!$G$8))*INDEX(TrackData!$G$6:$G$315,MOD(INT(E353),ReadMe!$C$9)+1)*IF(AND($A354&gt;=Drivers!$I$8,$A354&lt;Drivers!$I$8+Drivers!$J$8),Drivers!$K$8,1)*IF(AND($A354&gt;=Drivers!$L$8,$A354&lt;Drivers!$L$8+Drivers!$M$8),Drivers!$N$8,1)))</x:f>
        <x:v>1.6886155437012795</x:v>
      </x:c>
      <x:c r="L354" s="97" t="n">
        <x:f>IF(OR($A354&lt;=Drivers!$H$9,F353&gt;=ReadMe!$C$10),0,MAX(ReadMe!$C$15,(Drivers!$E$9+Drivers!$F$9*SIN($A354*ReadMe!$C$14+Drivers!$G$9))*INDEX(TrackData!$G$6:$G$315,MOD(INT(F353),ReadMe!$C$9)+1)*IF(AND($A354&gt;=Drivers!$I$9,$A354&lt;Drivers!$I$9+Drivers!$J$9),Drivers!$K$9,1)*IF(AND($A354&gt;=Drivers!$L$9,$A354&lt;Drivers!$L$9+Drivers!$M$9),Drivers!$N$9,1)))</x:f>
        <x:v>2.919999312068642</x:v>
      </x:c>
      <x:c r="M354" s="97" t="n">
        <x:f>IF(OR($A354&lt;=Drivers!$H$10,G353&gt;=ReadMe!$C$10),0,MAX(ReadMe!$C$15,(Drivers!$E$10+Drivers!$F$10*SIN($A354*ReadMe!$C$14+Drivers!$G$10))*INDEX(TrackData!$G$6:$G$315,MOD(INT(G353),ReadMe!$C$9)+1)*IF(AND($A354&gt;=Drivers!$I$10,$A354&lt;Drivers!$I$10+Drivers!$J$10),Drivers!$K$10,1)*IF(AND($A354&gt;=Drivers!$L$10,$A354&lt;Drivers!$L$10+Drivers!$M$10),Drivers!$N$10,1)))</x:f>
        <x:v>1.8499640569302076</x:v>
      </x:c>
      <x:c r="N354" s="97" t="n">
        <x:f>IF(OR($A354&lt;=Drivers!$H$11,H353&gt;=ReadMe!$C$10),0,MAX(ReadMe!$C$15,(Drivers!$E$11+Drivers!$F$11*SIN($A354*ReadMe!$C$14+Drivers!$G$11))*INDEX(TrackData!$G$6:$G$315,MOD(INT(H353),ReadMe!$C$9)+1)*IF(AND($A354&gt;=Drivers!$I$11,$A354&lt;Drivers!$I$11+Drivers!$J$11),Drivers!$K$11,1)*IF(AND($A354&gt;=Drivers!$L$11,$A354&lt;Drivers!$L$11+Drivers!$M$11),Drivers!$N$11,1)))</x:f>
        <x:v>2.632586239590098</x:v>
      </x:c>
      <x:c r="O354" t="n">
        <x:f>MIN(ReadMe!$C$8,MAX(0,INT(C354/ReadMe!$C$9)))</x:f>
        <x:v>2</x:v>
      </x:c>
      <x:c r="P354" t="n">
        <x:f>MIN(ReadMe!$C$8,MAX(0,INT(D354/ReadMe!$C$9)))</x:f>
        <x:v>2</x:v>
      </x:c>
      <x:c r="Q354" t="n">
        <x:f>MIN(ReadMe!$C$8,MAX(0,INT(E354/ReadMe!$C$9)))</x:f>
        <x:v>2</x:v>
      </x:c>
      <x:c r="R354" t="n">
        <x:f>MIN(ReadMe!$C$8,MAX(0,INT(F354/ReadMe!$C$9)))</x:f>
        <x:v>2</x:v>
      </x:c>
      <x:c r="S354" t="n">
        <x:f>MIN(ReadMe!$C$8,MAX(0,INT(G354/ReadMe!$C$9)))</x:f>
        <x:v>2</x:v>
      </x:c>
      <x:c r="T354" t="n">
        <x:f>MIN(ReadMe!$C$8,MAX(0,INT(H354/ReadMe!$C$9)))</x:f>
        <x:v>2</x:v>
      </x:c>
    </x:row>
    <x:row r="355">
      <x:c r="A355" t="n">
        <x:v>349</x:v>
      </x:c>
      <x:c r="B355" s="97" t="n">
        <x:f>A355*ReadMe!$C$12</x:f>
        <x:v>87.25</x:v>
      </x:c>
      <x:c r="C355" s="97" t="n">
        <x:f>MIN(ReadMe!$C$10,C354+I355)</x:f>
        <x:v>783.4810714947714</x:v>
      </x:c>
      <x:c r="D355" s="97" t="n">
        <x:f>MIN(ReadMe!$C$10,D354+J355)</x:f>
        <x:v>758.7911817373916</x:v>
      </x:c>
      <x:c r="E355" s="97" t="n">
        <x:f>MIN(ReadMe!$C$10,E354+K355)</x:f>
        <x:v>737.8724604743827</x:v>
      </x:c>
      <x:c r="F355" s="97" t="n">
        <x:f>MIN(ReadMe!$C$10,F354+L355)</x:f>
        <x:v>763.621562500767</x:v>
      </x:c>
      <x:c r="G355" s="97" t="n">
        <x:f>MIN(ReadMe!$C$10,G354+M355)</x:f>
        <x:v>724.4593137257788</x:v>
      </x:c>
      <x:c r="H355" s="97" t="n">
        <x:f>MIN(ReadMe!$C$10,H354+N355)</x:f>
        <x:v>749.0376309045936</x:v>
      </x:c>
      <x:c r="I355" s="97" t="n">
        <x:f>IF(OR($A355&lt;=Drivers!$H$6,C354&gt;=ReadMe!$C$10),0,MAX(ReadMe!$C$15,(Drivers!$E$6+Drivers!$F$6*SIN($A355*ReadMe!$C$14+Drivers!$G$6))*INDEX(TrackData!$G$6:$G$315,MOD(INT(C354),ReadMe!$C$9)+1)*IF(AND($A355&gt;=Drivers!$I$6,$A355&lt;Drivers!$I$6+Drivers!$J$6),Drivers!$K$6,1)*IF(AND($A355&gt;=Drivers!$L$6,$A355&lt;Drivers!$L$6+Drivers!$M$6),Drivers!$N$6,1)))</x:f>
        <x:v>2.5131240354721482</x:v>
      </x:c>
      <x:c r="J355" s="97" t="n">
        <x:f>IF(OR($A355&lt;=Drivers!$H$7,D354&gt;=ReadMe!$C$10),0,MAX(ReadMe!$C$15,(Drivers!$E$7+Drivers!$F$7*SIN($A355*ReadMe!$C$14+Drivers!$G$7))*INDEX(TrackData!$G$6:$G$315,MOD(INT(D354),ReadMe!$C$9)+1)*IF(AND($A355&gt;=Drivers!$I$7,$A355&lt;Drivers!$I$7+Drivers!$J$7),Drivers!$K$7,1)*IF(AND($A355&gt;=Drivers!$L$7,$A355&lt;Drivers!$L$7+Drivers!$M$7),Drivers!$N$7,1)))</x:f>
        <x:v>2.33540632437562</x:v>
      </x:c>
      <x:c r="K355" s="97" t="n">
        <x:f>IF(OR($A355&lt;=Drivers!$H$8,E354&gt;=ReadMe!$C$10),0,MAX(ReadMe!$C$15,(Drivers!$E$8+Drivers!$F$8*SIN($A355*ReadMe!$C$14+Drivers!$G$8))*INDEX(TrackData!$G$6:$G$315,MOD(INT(E354),ReadMe!$C$9)+1)*IF(AND($A355&gt;=Drivers!$I$8,$A355&lt;Drivers!$I$8+Drivers!$J$8),Drivers!$K$8,1)*IF(AND($A355&gt;=Drivers!$L$8,$A355&lt;Drivers!$L$8+Drivers!$M$8),Drivers!$N$8,1)))</x:f>
        <x:v>1.7083297800460593</x:v>
      </x:c>
      <x:c r="L355" s="97" t="n">
        <x:f>IF(OR($A355&lt;=Drivers!$H$9,F354&gt;=ReadMe!$C$10),0,MAX(ReadMe!$C$15,(Drivers!$E$9+Drivers!$F$9*SIN($A355*ReadMe!$C$14+Drivers!$G$9))*INDEX(TrackData!$G$6:$G$315,MOD(INT(F354),ReadMe!$C$9)+1)*IF(AND($A355&gt;=Drivers!$I$9,$A355&lt;Drivers!$I$9+Drivers!$J$9),Drivers!$K$9,1)*IF(AND($A355&gt;=Drivers!$L$9,$A355&lt;Drivers!$L$9+Drivers!$M$9),Drivers!$N$9,1)))</x:f>
        <x:v>2.9273306399394516</x:v>
      </x:c>
      <x:c r="M355" s="97" t="n">
        <x:f>IF(OR($A355&lt;=Drivers!$H$10,G354&gt;=ReadMe!$C$10),0,MAX(ReadMe!$C$15,(Drivers!$E$10+Drivers!$F$10*SIN($A355*ReadMe!$C$14+Drivers!$G$10))*INDEX(TrackData!$G$6:$G$315,MOD(INT(G354),ReadMe!$C$9)+1)*IF(AND($A355&gt;=Drivers!$I$10,$A355&lt;Drivers!$I$10+Drivers!$J$10),Drivers!$K$10,1)*IF(AND($A355&gt;=Drivers!$L$10,$A355&lt;Drivers!$L$10+Drivers!$M$10),Drivers!$N$10,1)))</x:f>
        <x:v>1.8377945123322317</x:v>
      </x:c>
      <x:c r="N355" s="97" t="n">
        <x:f>IF(OR($A355&lt;=Drivers!$H$11,H354&gt;=ReadMe!$C$10),0,MAX(ReadMe!$C$15,(Drivers!$E$11+Drivers!$F$11*SIN($A355*ReadMe!$C$14+Drivers!$G$11))*INDEX(TrackData!$G$6:$G$315,MOD(INT(H354),ReadMe!$C$9)+1)*IF(AND($A355&gt;=Drivers!$I$11,$A355&lt;Drivers!$I$11+Drivers!$J$11),Drivers!$K$11,1)*IF(AND($A355&gt;=Drivers!$L$11,$A355&lt;Drivers!$L$11+Drivers!$M$11),Drivers!$N$11,1)))</x:f>
        <x:v>2.609406574337971</x:v>
      </x:c>
      <x:c r="O355" t="n">
        <x:f>MIN(ReadMe!$C$8,MAX(0,INT(C355/ReadMe!$C$9)))</x:f>
        <x:v>2</x:v>
      </x:c>
      <x:c r="P355" t="n">
        <x:f>MIN(ReadMe!$C$8,MAX(0,INT(D355/ReadMe!$C$9)))</x:f>
        <x:v>2</x:v>
      </x:c>
      <x:c r="Q355" t="n">
        <x:f>MIN(ReadMe!$C$8,MAX(0,INT(E355/ReadMe!$C$9)))</x:f>
        <x:v>2</x:v>
      </x:c>
      <x:c r="R355" t="n">
        <x:f>MIN(ReadMe!$C$8,MAX(0,INT(F355/ReadMe!$C$9)))</x:f>
        <x:v>2</x:v>
      </x:c>
      <x:c r="S355" t="n">
        <x:f>MIN(ReadMe!$C$8,MAX(0,INT(G355/ReadMe!$C$9)))</x:f>
        <x:v>2</x:v>
      </x:c>
      <x:c r="T355" t="n">
        <x:f>MIN(ReadMe!$C$8,MAX(0,INT(H355/ReadMe!$C$9)))</x:f>
        <x:v>2</x:v>
      </x:c>
    </x:row>
    <x:row r="356">
      <x:c r="A356" t="n">
        <x:v>350</x:v>
      </x:c>
      <x:c r="B356" s="97" t="n">
        <x:f>A356*ReadMe!$C$12</x:f>
        <x:v>87.5</x:v>
      </x:c>
      <x:c r="C356" s="97" t="n">
        <x:f>MIN(ReadMe!$C$10,C355+I356)</x:f>
        <x:v>785.9800273788014</x:v>
      </x:c>
      <x:c r="D356" s="97" t="n">
        <x:f>MIN(ReadMe!$C$10,D355+J356)</x:f>
        <x:v>761.1354356291306</x:v>
      </x:c>
      <x:c r="E356" s="97" t="n">
        <x:f>MIN(ReadMe!$C$10,E355+K356)</x:f>
        <x:v>739.6004209766794</x:v>
      </x:c>
      <x:c r="F356" s="97" t="n">
        <x:f>MIN(ReadMe!$C$10,F355+L356)</x:f>
        <x:v>766.5545904361927</x:v>
      </x:c>
      <x:c r="G356" s="97" t="n">
        <x:f>MIN(ReadMe!$C$10,G355+M356)</x:f>
        <x:v>726.2838729261676</x:v>
      </x:c>
      <x:c r="H356" s="97" t="n">
        <x:f>MIN(ReadMe!$C$10,H355+N356)</x:f>
        <x:v>751.6240684508239</x:v>
      </x:c>
      <x:c r="I356" s="97" t="n">
        <x:f>IF(OR($A356&lt;=Drivers!$H$6,C355&gt;=ReadMe!$C$10),0,MAX(ReadMe!$C$15,(Drivers!$E$6+Drivers!$F$6*SIN($A356*ReadMe!$C$14+Drivers!$G$6))*INDEX(TrackData!$G$6:$G$315,MOD(INT(C355),ReadMe!$C$9)+1)*IF(AND($A356&gt;=Drivers!$I$6,$A356&lt;Drivers!$I$6+Drivers!$J$6),Drivers!$K$6,1)*IF(AND($A356&gt;=Drivers!$L$6,$A356&lt;Drivers!$L$6+Drivers!$M$6),Drivers!$N$6,1)))</x:f>
        <x:v>2.498955884030014</x:v>
      </x:c>
      <x:c r="J356" s="97" t="n">
        <x:f>IF(OR($A356&lt;=Drivers!$H$7,D355&gt;=ReadMe!$C$10),0,MAX(ReadMe!$C$15,(Drivers!$E$7+Drivers!$F$7*SIN($A356*ReadMe!$C$14+Drivers!$G$7))*INDEX(TrackData!$G$6:$G$315,MOD(INT(D355),ReadMe!$C$9)+1)*IF(AND($A356&gt;=Drivers!$I$7,$A356&lt;Drivers!$I$7+Drivers!$J$7),Drivers!$K$7,1)*IF(AND($A356&gt;=Drivers!$L$7,$A356&lt;Drivers!$L$7+Drivers!$M$7),Drivers!$N$7,1)))</x:f>
        <x:v>2.344253891738927</x:v>
      </x:c>
      <x:c r="K356" s="97" t="n">
        <x:f>IF(OR($A356&lt;=Drivers!$H$8,E355&gt;=ReadMe!$C$10),0,MAX(ReadMe!$C$15,(Drivers!$E$8+Drivers!$F$8*SIN($A356*ReadMe!$C$14+Drivers!$G$8))*INDEX(TrackData!$G$6:$G$315,MOD(INT(E355),ReadMe!$C$9)+1)*IF(AND($A356&gt;=Drivers!$I$8,$A356&lt;Drivers!$I$8+Drivers!$J$8),Drivers!$K$8,1)*IF(AND($A356&gt;=Drivers!$L$8,$A356&lt;Drivers!$L$8+Drivers!$M$8),Drivers!$N$8,1)))</x:f>
        <x:v>1.7279605022966693</x:v>
      </x:c>
      <x:c r="L356" s="97" t="n">
        <x:f>IF(OR($A356&lt;=Drivers!$H$9,F355&gt;=ReadMe!$C$10),0,MAX(ReadMe!$C$15,(Drivers!$E$9+Drivers!$F$9*SIN($A356*ReadMe!$C$14+Drivers!$G$9))*INDEX(TrackData!$G$6:$G$315,MOD(INT(F355),ReadMe!$C$9)+1)*IF(AND($A356&gt;=Drivers!$I$9,$A356&lt;Drivers!$I$9+Drivers!$J$9),Drivers!$K$9,1)*IF(AND($A356&gt;=Drivers!$L$9,$A356&lt;Drivers!$L$9+Drivers!$M$9),Drivers!$N$9,1)))</x:f>
        <x:v>2.9330279354256836</x:v>
      </x:c>
      <x:c r="M356" s="97" t="n">
        <x:f>IF(OR($A356&lt;=Drivers!$H$10,G355&gt;=ReadMe!$C$10),0,MAX(ReadMe!$C$15,(Drivers!$E$10+Drivers!$F$10*SIN($A356*ReadMe!$C$14+Drivers!$G$10))*INDEX(TrackData!$G$6:$G$315,MOD(INT(G355),ReadMe!$C$9)+1)*IF(AND($A356&gt;=Drivers!$I$10,$A356&lt;Drivers!$I$10+Drivers!$J$10),Drivers!$K$10,1)*IF(AND($A356&gt;=Drivers!$L$10,$A356&lt;Drivers!$L$10+Drivers!$M$10),Drivers!$N$10,1)))</x:f>
        <x:v>1.8245592003888758</x:v>
      </x:c>
      <x:c r="N356" s="97" t="n">
        <x:f>IF(OR($A356&lt;=Drivers!$H$11,H355&gt;=ReadMe!$C$10),0,MAX(ReadMe!$C$15,(Drivers!$E$11+Drivers!$F$11*SIN($A356*ReadMe!$C$14+Drivers!$G$11))*INDEX(TrackData!$G$6:$G$315,MOD(INT(H355),ReadMe!$C$9)+1)*IF(AND($A356&gt;=Drivers!$I$11,$A356&lt;Drivers!$I$11+Drivers!$J$11),Drivers!$K$11,1)*IF(AND($A356&gt;=Drivers!$L$11,$A356&lt;Drivers!$L$11+Drivers!$M$11),Drivers!$N$11,1)))</x:f>
        <x:v>2.5864375462302927</x:v>
      </x:c>
      <x:c r="O356" t="n">
        <x:f>MIN(ReadMe!$C$8,MAX(0,INT(C356/ReadMe!$C$9)))</x:f>
        <x:v>2</x:v>
      </x:c>
      <x:c r="P356" t="n">
        <x:f>MIN(ReadMe!$C$8,MAX(0,INT(D356/ReadMe!$C$9)))</x:f>
        <x:v>2</x:v>
      </x:c>
      <x:c r="Q356" t="n">
        <x:f>MIN(ReadMe!$C$8,MAX(0,INT(E356/ReadMe!$C$9)))</x:f>
        <x:v>2</x:v>
      </x:c>
      <x:c r="R356" t="n">
        <x:f>MIN(ReadMe!$C$8,MAX(0,INT(F356/ReadMe!$C$9)))</x:f>
        <x:v>2</x:v>
      </x:c>
      <x:c r="S356" t="n">
        <x:f>MIN(ReadMe!$C$8,MAX(0,INT(G356/ReadMe!$C$9)))</x:f>
        <x:v>2</x:v>
      </x:c>
      <x:c r="T356" t="n">
        <x:f>MIN(ReadMe!$C$8,MAX(0,INT(H356/ReadMe!$C$9)))</x:f>
        <x:v>2</x:v>
      </x:c>
    </x:row>
    <x:row r="357">
      <x:c r="A357" t="n">
        <x:v>351</x:v>
      </x:c>
      <x:c r="B357" s="97" t="n">
        <x:f>A357*ReadMe!$C$12</x:f>
        <x:v>87.75</x:v>
      </x:c>
      <x:c r="C357" s="97" t="n">
        <x:f>MIN(ReadMe!$C$10,C356+I357)</x:f>
        <x:v>787.6207190877712</x:v>
      </x:c>
      <x:c r="D357" s="97" t="n">
        <x:f>MIN(ReadMe!$C$10,D356+J357)</x:f>
        <x:v>763.4904356128858</x:v>
      </x:c>
      <x:c r="E357" s="97" t="n">
        <x:f>MIN(ReadMe!$C$10,E356+K357)</x:f>
        <x:v>741.3477935287059</x:v>
      </x:c>
      <x:c r="F357" s="97" t="n">
        <x:f>MIN(ReadMe!$C$10,F356+L357)</x:f>
        <x:v>769.4916424085783</x:v>
      </x:c>
      <x:c r="G357" s="97" t="n">
        <x:f>MIN(ReadMe!$C$10,G356+M357)</x:f>
        <x:v>729.026826330459</x:v>
      </x:c>
      <x:c r="H357" s="97" t="n">
        <x:f>MIN(ReadMe!$C$10,H356+N357)</x:f>
        <x:v>754.1879057489072</x:v>
      </x:c>
      <x:c r="I357" s="97" t="n">
        <x:f>IF(OR($A357&lt;=Drivers!$H$6,C356&gt;=ReadMe!$C$10),0,MAX(ReadMe!$C$15,(Drivers!$E$6+Drivers!$F$6*SIN($A357*ReadMe!$C$14+Drivers!$G$6))*INDEX(TrackData!$G$6:$G$315,MOD(INT(C356),ReadMe!$C$9)+1)*IF(AND($A357&gt;=Drivers!$I$6,$A357&lt;Drivers!$I$6+Drivers!$J$6),Drivers!$K$6,1)*IF(AND($A357&gt;=Drivers!$L$6,$A357&lt;Drivers!$L$6+Drivers!$M$6),Drivers!$N$6,1)))</x:f>
        <x:v>1.6406917089697781</x:v>
      </x:c>
      <x:c r="J357" s="97" t="n">
        <x:f>IF(OR($A357&lt;=Drivers!$H$7,D356&gt;=ReadMe!$C$10),0,MAX(ReadMe!$C$15,(Drivers!$E$7+Drivers!$F$7*SIN($A357*ReadMe!$C$14+Drivers!$G$7))*INDEX(TrackData!$G$6:$G$315,MOD(INT(D356),ReadMe!$C$9)+1)*IF(AND($A357&gt;=Drivers!$I$7,$A357&lt;Drivers!$I$7+Drivers!$J$7),Drivers!$K$7,1)*IF(AND($A357&gt;=Drivers!$L$7,$A357&lt;Drivers!$L$7+Drivers!$M$7),Drivers!$N$7,1)))</x:f>
        <x:v>2.354999983755161</x:v>
      </x:c>
      <x:c r="K357" s="97" t="n">
        <x:f>IF(OR($A357&lt;=Drivers!$H$8,E356&gt;=ReadMe!$C$10),0,MAX(ReadMe!$C$15,(Drivers!$E$8+Drivers!$F$8*SIN($A357*ReadMe!$C$14+Drivers!$G$8))*INDEX(TrackData!$G$6:$G$315,MOD(INT(E356),ReadMe!$C$9)+1)*IF(AND($A357&gt;=Drivers!$I$8,$A357&lt;Drivers!$I$8+Drivers!$J$8),Drivers!$K$8,1)*IF(AND($A357&gt;=Drivers!$L$8,$A357&lt;Drivers!$L$8+Drivers!$M$8),Drivers!$N$8,1)))</x:f>
        <x:v>1.7473725520264607</x:v>
      </x:c>
      <x:c r="L357" s="97" t="n">
        <x:f>IF(OR($A357&lt;=Drivers!$H$9,F356&gt;=ReadMe!$C$10),0,MAX(ReadMe!$C$15,(Drivers!$E$9+Drivers!$F$9*SIN($A357*ReadMe!$C$14+Drivers!$G$9))*INDEX(TrackData!$G$6:$G$315,MOD(INT(F356),ReadMe!$C$9)+1)*IF(AND($A357&gt;=Drivers!$I$9,$A357&lt;Drivers!$I$9+Drivers!$J$9),Drivers!$K$9,1)*IF(AND($A357&gt;=Drivers!$L$9,$A357&lt;Drivers!$L$9+Drivers!$M$9),Drivers!$N$9,1)))</x:f>
        <x:v>2.937051972385566</x:v>
      </x:c>
      <x:c r="M357" s="97" t="n">
        <x:f>IF(OR($A357&lt;=Drivers!$H$10,G356&gt;=ReadMe!$C$10),0,MAX(ReadMe!$C$15,(Drivers!$E$10+Drivers!$F$10*SIN($A357*ReadMe!$C$14+Drivers!$G$10))*INDEX(TrackData!$G$6:$G$315,MOD(INT(G356),ReadMe!$C$9)+1)*IF(AND($A357&gt;=Drivers!$I$10,$A357&lt;Drivers!$I$10+Drivers!$J$10),Drivers!$K$10,1)*IF(AND($A357&gt;=Drivers!$L$10,$A357&lt;Drivers!$L$10+Drivers!$M$10),Drivers!$N$10,1)))</x:f>
        <x:v>2.742953404291406</x:v>
      </x:c>
      <x:c r="N357" s="97" t="n">
        <x:f>IF(OR($A357&lt;=Drivers!$H$11,H356&gt;=ReadMe!$C$10),0,MAX(ReadMe!$C$15,(Drivers!$E$11+Drivers!$F$11*SIN($A357*ReadMe!$C$14+Drivers!$G$11))*INDEX(TrackData!$G$6:$G$315,MOD(INT(H356),ReadMe!$C$9)+1)*IF(AND($A357&gt;=Drivers!$I$11,$A357&lt;Drivers!$I$11+Drivers!$J$11),Drivers!$K$11,1)*IF(AND($A357&gt;=Drivers!$L$11,$A357&lt;Drivers!$L$11+Drivers!$M$11),Drivers!$N$11,1)))</x:f>
        <x:v>2.5638372980832593</x:v>
      </x:c>
      <x:c r="O357" t="n">
        <x:f>MIN(ReadMe!$C$8,MAX(0,INT(C357/ReadMe!$C$9)))</x:f>
        <x:v>2</x:v>
      </x:c>
      <x:c r="P357" t="n">
        <x:f>MIN(ReadMe!$C$8,MAX(0,INT(D357/ReadMe!$C$9)))</x:f>
        <x:v>2</x:v>
      </x:c>
      <x:c r="Q357" t="n">
        <x:f>MIN(ReadMe!$C$8,MAX(0,INT(E357/ReadMe!$C$9)))</x:f>
        <x:v>2</x:v>
      </x:c>
      <x:c r="R357" t="n">
        <x:f>MIN(ReadMe!$C$8,MAX(0,INT(F357/ReadMe!$C$9)))</x:f>
        <x:v>2</x:v>
      </x:c>
      <x:c r="S357" t="n">
        <x:f>MIN(ReadMe!$C$8,MAX(0,INT(G357/ReadMe!$C$9)))</x:f>
        <x:v>2</x:v>
      </x:c>
      <x:c r="T357" t="n">
        <x:f>MIN(ReadMe!$C$8,MAX(0,INT(H357/ReadMe!$C$9)))</x:f>
        <x:v>2</x:v>
      </x:c>
    </x:row>
    <x:row r="358">
      <x:c r="A358" t="n">
        <x:v>352</x:v>
      </x:c>
      <x:c r="B358" s="97" t="n">
        <x:f>A358*ReadMe!$C$12</x:f>
        <x:v>88</x:v>
      </x:c>
      <x:c r="C358" s="97" t="n">
        <x:f>MIN(ReadMe!$C$10,C357+I358)</x:f>
        <x:v>789.253582771126</x:v>
      </x:c>
      <x:c r="D358" s="97" t="n">
        <x:f>MIN(ReadMe!$C$10,D357+J358)</x:f>
        <x:v>765.8580062259717</x:v>
      </x:c>
      <x:c r="E358" s="97" t="n">
        <x:f>MIN(ReadMe!$C$10,E357+K358)</x:f>
        <x:v>744.0242060686743</x:v>
      </x:c>
      <x:c r="F358" s="97" t="n">
        <x:f>MIN(ReadMe!$C$10,F357+L358)</x:f>
        <x:v>772.4310174537176</x:v>
      </x:c>
      <x:c r="G358" s="97" t="n">
        <x:f>MIN(ReadMe!$C$10,G357+M358)</x:f>
        <x:v>730.8220888183062</x:v>
      </x:c>
      <x:c r="H358" s="97" t="n">
        <x:f>MIN(ReadMe!$C$10,H357+N358)</x:f>
        <x:v>756.7296671825533</x:v>
      </x:c>
      <x:c r="I358" s="97" t="n">
        <x:f>IF(OR($A358&lt;=Drivers!$H$6,C357&gt;=ReadMe!$C$10),0,MAX(ReadMe!$C$15,(Drivers!$E$6+Drivers!$F$6*SIN($A358*ReadMe!$C$14+Drivers!$G$6))*INDEX(TrackData!$G$6:$G$315,MOD(INT(C357),ReadMe!$C$9)+1)*IF(AND($A358&gt;=Drivers!$I$6,$A358&lt;Drivers!$I$6+Drivers!$J$6),Drivers!$K$6,1)*IF(AND($A358&gt;=Drivers!$L$6,$A358&lt;Drivers!$L$6+Drivers!$M$6),Drivers!$N$6,1)))</x:f>
        <x:v>1.632863683354784</x:v>
      </x:c>
      <x:c r="J358" s="97" t="n">
        <x:f>IF(OR($A358&lt;=Drivers!$H$7,D357&gt;=ReadMe!$C$10),0,MAX(ReadMe!$C$15,(Drivers!$E$7+Drivers!$F$7*SIN($A358*ReadMe!$C$14+Drivers!$G$7))*INDEX(TrackData!$G$6:$G$315,MOD(INT(D357),ReadMe!$C$9)+1)*IF(AND($A358&gt;=Drivers!$I$7,$A358&lt;Drivers!$I$7+Drivers!$J$7),Drivers!$K$7,1)*IF(AND($A358&gt;=Drivers!$L$7,$A358&lt;Drivers!$L$7+Drivers!$M$7),Drivers!$N$7,1)))</x:f>
        <x:v>2.3675706130859537</x:v>
      </x:c>
      <x:c r="K358" s="97" t="n">
        <x:f>IF(OR($A358&lt;=Drivers!$H$8,E357&gt;=ReadMe!$C$10),0,MAX(ReadMe!$C$15,(Drivers!$E$8+Drivers!$F$8*SIN($A358*ReadMe!$C$14+Drivers!$G$8))*INDEX(TrackData!$G$6:$G$315,MOD(INT(E357),ReadMe!$C$9)+1)*IF(AND($A358&gt;=Drivers!$I$8,$A358&lt;Drivers!$I$8+Drivers!$J$8),Drivers!$K$8,1)*IF(AND($A358&gt;=Drivers!$L$8,$A358&lt;Drivers!$L$8+Drivers!$M$8),Drivers!$N$8,1)))</x:f>
        <x:v>2.6764125399684198</x:v>
      </x:c>
      <x:c r="L358" s="97" t="n">
        <x:f>IF(OR($A358&lt;=Drivers!$H$9,F357&gt;=ReadMe!$C$10),0,MAX(ReadMe!$C$15,(Drivers!$E$9+Drivers!$F$9*SIN($A358*ReadMe!$C$14+Drivers!$G$9))*INDEX(TrackData!$G$6:$G$315,MOD(INT(F357),ReadMe!$C$9)+1)*IF(AND($A358&gt;=Drivers!$I$9,$A358&lt;Drivers!$I$9+Drivers!$J$9),Drivers!$K$9,1)*IF(AND($A358&gt;=Drivers!$L$9,$A358&lt;Drivers!$L$9+Drivers!$M$9),Drivers!$N$9,1)))</x:f>
        <x:v>2.9393750451393315</x:v>
      </x:c>
      <x:c r="M358" s="97" t="n">
        <x:f>IF(OR($A358&lt;=Drivers!$H$10,G357&gt;=ReadMe!$C$10),0,MAX(ReadMe!$C$15,(Drivers!$E$10+Drivers!$F$10*SIN($A358*ReadMe!$C$14+Drivers!$G$10))*INDEX(TrackData!$G$6:$G$315,MOD(INT(G357),ReadMe!$C$9)+1)*IF(AND($A358&gt;=Drivers!$I$10,$A358&lt;Drivers!$I$10+Drivers!$J$10),Drivers!$K$10,1)*IF(AND($A358&gt;=Drivers!$L$10,$A358&lt;Drivers!$L$10+Drivers!$M$10),Drivers!$N$10,1)))</x:f>
        <x:v>1.7952624878471655</x:v>
      </x:c>
      <x:c r="N358" s="97" t="n">
        <x:f>IF(OR($A358&lt;=Drivers!$H$11,H357&gt;=ReadMe!$C$10),0,MAX(ReadMe!$C$15,(Drivers!$E$11+Drivers!$F$11*SIN($A358*ReadMe!$C$14+Drivers!$G$11))*INDEX(TrackData!$G$6:$G$315,MOD(INT(H357),ReadMe!$C$9)+1)*IF(AND($A358&gt;=Drivers!$I$11,$A358&lt;Drivers!$I$11+Drivers!$J$11),Drivers!$K$11,1)*IF(AND($A358&gt;=Drivers!$L$11,$A358&lt;Drivers!$L$11+Drivers!$M$11),Drivers!$N$11,1)))</x:f>
        <x:v>2.5417614336460623</x:v>
      </x:c>
      <x:c r="O358" t="n">
        <x:f>MIN(ReadMe!$C$8,MAX(0,INT(C358/ReadMe!$C$9)))</x:f>
        <x:v>2</x:v>
      </x:c>
      <x:c r="P358" t="n">
        <x:f>MIN(ReadMe!$C$8,MAX(0,INT(D358/ReadMe!$C$9)))</x:f>
        <x:v>2</x:v>
      </x:c>
      <x:c r="Q358" t="n">
        <x:f>MIN(ReadMe!$C$8,MAX(0,INT(E358/ReadMe!$C$9)))</x:f>
        <x:v>2</x:v>
      </x:c>
      <x:c r="R358" t="n">
        <x:f>MIN(ReadMe!$C$8,MAX(0,INT(F358/ReadMe!$C$9)))</x:f>
        <x:v>2</x:v>
      </x:c>
      <x:c r="S358" t="n">
        <x:f>MIN(ReadMe!$C$8,MAX(0,INT(G358/ReadMe!$C$9)))</x:f>
        <x:v>2</x:v>
      </x:c>
      <x:c r="T358" t="n">
        <x:f>MIN(ReadMe!$C$8,MAX(0,INT(H358/ReadMe!$C$9)))</x:f>
        <x:v>2</x:v>
      </x:c>
    </x:row>
    <x:row r="359">
      <x:c r="A359" t="n">
        <x:v>353</x:v>
      </x:c>
      <x:c r="B359" s="97" t="n">
        <x:f>A359*ReadMe!$C$12</x:f>
        <x:v>88.25</x:v>
      </x:c>
      <x:c r="C359" s="97" t="n">
        <x:f>MIN(ReadMe!$C$10,C358+I359)</x:f>
        <x:v>790.8794634740577</x:v>
      </x:c>
      <x:c r="D359" s="97" t="n">
        <x:f>MIN(ReadMe!$C$10,D358+J359)</x:f>
        <x:v>768.2398854563412</x:v>
      </x:c>
      <x:c r="E359" s="97" t="n">
        <x:f>MIN(ReadMe!$C$10,E358+K359)</x:f>
        <x:v>746.7287643236363</x:v>
      </x:c>
      <x:c r="F359" s="97" t="n">
        <x:f>MIN(ReadMe!$C$10,F358+L359)</x:f>
        <x:v>775.3709986129417</x:v>
      </x:c>
      <x:c r="G359" s="97" t="n">
        <x:f>MIN(ReadMe!$C$10,G358+M359)</x:f>
        <x:v>732.6014916147699</x:v>
      </x:c>
      <x:c r="H359" s="97" t="n">
        <x:f>MIN(ReadMe!$C$10,H358+N359)</x:f>
        <x:v>759.2500291288152</x:v>
      </x:c>
      <x:c r="I359" s="97" t="n">
        <x:f>IF(OR($A359&lt;=Drivers!$H$6,C358&gt;=ReadMe!$C$10),0,MAX(ReadMe!$C$15,(Drivers!$E$6+Drivers!$F$6*SIN($A359*ReadMe!$C$14+Drivers!$G$6))*INDEX(TrackData!$G$6:$G$315,MOD(INT(C358),ReadMe!$C$9)+1)*IF(AND($A359&gt;=Drivers!$I$6,$A359&lt;Drivers!$I$6+Drivers!$J$6),Drivers!$K$6,1)*IF(AND($A359&gt;=Drivers!$L$6,$A359&lt;Drivers!$L$6+Drivers!$M$6),Drivers!$N$6,1)))</x:f>
        <x:v>1.6258807029316507</x:v>
      </x:c>
      <x:c r="J359" s="97" t="n">
        <x:f>IF(OR($A359&lt;=Drivers!$H$7,D358&gt;=ReadMe!$C$10),0,MAX(ReadMe!$C$15,(Drivers!$E$7+Drivers!$F$7*SIN($A359*ReadMe!$C$14+Drivers!$G$7))*INDEX(TrackData!$G$6:$G$315,MOD(INT(D358),ReadMe!$C$9)+1)*IF(AND($A359&gt;=Drivers!$I$7,$A359&lt;Drivers!$I$7+Drivers!$J$7),Drivers!$K$7,1)*IF(AND($A359&gt;=Drivers!$L$7,$A359&lt;Drivers!$L$7+Drivers!$M$7),Drivers!$N$7,1)))</x:f>
        <x:v>2.381879230369512</x:v>
      </x:c>
      <x:c r="K359" s="97" t="n">
        <x:f>IF(OR($A359&lt;=Drivers!$H$8,E358&gt;=ReadMe!$C$10),0,MAX(ReadMe!$C$15,(Drivers!$E$8+Drivers!$F$8*SIN($A359*ReadMe!$C$14+Drivers!$G$8))*INDEX(TrackData!$G$6:$G$315,MOD(INT(E358),ReadMe!$C$9)+1)*IF(AND($A359&gt;=Drivers!$I$8,$A359&lt;Drivers!$I$8+Drivers!$J$8),Drivers!$K$8,1)*IF(AND($A359&gt;=Drivers!$L$8,$A359&lt;Drivers!$L$8+Drivers!$M$8),Drivers!$N$8,1)))</x:f>
        <x:v>2.7045582549620146</x:v>
      </x:c>
      <x:c r="L359" s="97" t="n">
        <x:f>IF(OR($A359&lt;=Drivers!$H$9,F358&gt;=ReadMe!$C$10),0,MAX(ReadMe!$C$15,(Drivers!$E$9+Drivers!$F$9*SIN($A359*ReadMe!$C$14+Drivers!$G$9))*INDEX(TrackData!$G$6:$G$315,MOD(INT(F358),ReadMe!$C$9)+1)*IF(AND($A359&gt;=Drivers!$I$9,$A359&lt;Drivers!$I$9+Drivers!$J$9),Drivers!$K$9,1)*IF(AND($A359&gt;=Drivers!$L$9,$A359&lt;Drivers!$L$9+Drivers!$M$9),Drivers!$N$9,1)))</x:f>
        <x:v>2.9399811592240974</x:v>
      </x:c>
      <x:c r="M359" s="97" t="n">
        <x:f>IF(OR($A359&lt;=Drivers!$H$10,G358&gt;=ReadMe!$C$10),0,MAX(ReadMe!$C$15,(Drivers!$E$10+Drivers!$F$10*SIN($A359*ReadMe!$C$14+Drivers!$G$10))*INDEX(TrackData!$G$6:$G$315,MOD(INT(G358),ReadMe!$C$9)+1)*IF(AND($A359&gt;=Drivers!$I$10,$A359&lt;Drivers!$I$10+Drivers!$J$10),Drivers!$K$10,1)*IF(AND($A359&gt;=Drivers!$L$10,$A359&lt;Drivers!$L$10+Drivers!$M$10),Drivers!$N$10,1)))</x:f>
        <x:v>1.7794027964637138</x:v>
      </x:c>
      <x:c r="N359" s="97" t="n">
        <x:f>IF(OR($A359&lt;=Drivers!$H$11,H358&gt;=ReadMe!$C$10),0,MAX(ReadMe!$C$15,(Drivers!$E$11+Drivers!$F$11*SIN($A359*ReadMe!$C$14+Drivers!$G$11))*INDEX(TrackData!$G$6:$G$315,MOD(INT(H358),ReadMe!$C$9)+1)*IF(AND($A359&gt;=Drivers!$I$11,$A359&lt;Drivers!$I$11+Drivers!$J$11),Drivers!$K$11,1)*IF(AND($A359&gt;=Drivers!$L$11,$A359&lt;Drivers!$L$11+Drivers!$M$11),Drivers!$N$11,1)))</x:f>
        <x:v>2.5203619462618994</x:v>
      </x:c>
      <x:c r="O359" t="n">
        <x:f>MIN(ReadMe!$C$8,MAX(0,INT(C359/ReadMe!$C$9)))</x:f>
        <x:v>2</x:v>
      </x:c>
      <x:c r="P359" t="n">
        <x:f>MIN(ReadMe!$C$8,MAX(0,INT(D359/ReadMe!$C$9)))</x:f>
        <x:v>2</x:v>
      </x:c>
      <x:c r="Q359" t="n">
        <x:f>MIN(ReadMe!$C$8,MAX(0,INT(E359/ReadMe!$C$9)))</x:f>
        <x:v>2</x:v>
      </x:c>
      <x:c r="R359" t="n">
        <x:f>MIN(ReadMe!$C$8,MAX(0,INT(F359/ReadMe!$C$9)))</x:f>
        <x:v>2</x:v>
      </x:c>
      <x:c r="S359" t="n">
        <x:f>MIN(ReadMe!$C$8,MAX(0,INT(G359/ReadMe!$C$9)))</x:f>
        <x:v>2</x:v>
      </x:c>
      <x:c r="T359" t="n">
        <x:f>MIN(ReadMe!$C$8,MAX(0,INT(H359/ReadMe!$C$9)))</x:f>
        <x:v>2</x:v>
      </x:c>
    </x:row>
    <x:row r="360">
      <x:c r="A360" t="n">
        <x:v>354</x:v>
      </x:c>
      <x:c r="B360" s="97" t="n">
        <x:f>A360*ReadMe!$C$12</x:f>
        <x:v>88.5</x:v>
      </x:c>
      <x:c r="C360" s="97" t="n">
        <x:f>MIN(ReadMe!$C$10,C359+I360)</x:f>
        <x:v>792.4992543198998</x:v>
      </x:c>
      <x:c r="D360" s="97" t="n">
        <x:f>MIN(ReadMe!$C$10,D359+J360)</x:f>
        <x:v>770.6377127764581</x:v>
      </x:c>
      <x:c r="E360" s="97" t="n">
        <x:f>MIN(ReadMe!$C$10,E359+K360)</x:f>
        <x:v>749.4605418538104</x:v>
      </x:c>
      <x:c r="F360" s="97" t="n">
        <x:f>MIN(ReadMe!$C$10,F359+L360)</x:f>
        <x:v>778.3098647544581</x:v>
      </x:c>
      <x:c r="G360" s="97" t="n">
        <x:f>MIN(ReadMe!$C$10,G359+M360)</x:f>
        <x:v>734.3643709821573</x:v>
      </x:c>
      <x:c r="H360" s="97" t="n">
        <x:f>MIN(ReadMe!$C$10,H359+N360)</x:f>
        <x:v>761.749815301202</x:v>
      </x:c>
      <x:c r="I360" s="97" t="n">
        <x:f>IF(OR($A360&lt;=Drivers!$H$6,C359&gt;=ReadMe!$C$10),0,MAX(ReadMe!$C$15,(Drivers!$E$6+Drivers!$F$6*SIN($A360*ReadMe!$C$14+Drivers!$G$6))*INDEX(TrackData!$G$6:$G$315,MOD(INT(C359),ReadMe!$C$9)+1)*IF(AND($A360&gt;=Drivers!$I$6,$A360&lt;Drivers!$I$6+Drivers!$J$6),Drivers!$K$6,1)*IF(AND($A360&gt;=Drivers!$L$6,$A360&lt;Drivers!$L$6+Drivers!$M$6),Drivers!$N$6,1)))</x:f>
        <x:v>1.6197908458421435</x:v>
      </x:c>
      <x:c r="J360" s="97" t="n">
        <x:f>IF(OR($A360&lt;=Drivers!$H$7,D359&gt;=ReadMe!$C$10),0,MAX(ReadMe!$C$15,(Drivers!$E$7+Drivers!$F$7*SIN($A360*ReadMe!$C$14+Drivers!$G$7))*INDEX(TrackData!$G$6:$G$315,MOD(INT(D359),ReadMe!$C$9)+1)*IF(AND($A360&gt;=Drivers!$I$7,$A360&lt;Drivers!$I$7+Drivers!$J$7),Drivers!$K$7,1)*IF(AND($A360&gt;=Drivers!$L$7,$A360&lt;Drivers!$L$7+Drivers!$M$7),Drivers!$N$7,1)))</x:f>
        <x:v>2.3978273201169538</x:v>
      </x:c>
      <x:c r="K360" s="97" t="n">
        <x:f>IF(OR($A360&lt;=Drivers!$H$8,E359&gt;=ReadMe!$C$10),0,MAX(ReadMe!$C$15,(Drivers!$E$8+Drivers!$F$8*SIN($A360*ReadMe!$C$14+Drivers!$G$8))*INDEX(TrackData!$G$6:$G$315,MOD(INT(E359),ReadMe!$C$9)+1)*IF(AND($A360&gt;=Drivers!$I$8,$A360&lt;Drivers!$I$8+Drivers!$J$8),Drivers!$K$8,1)*IF(AND($A360&gt;=Drivers!$L$8,$A360&lt;Drivers!$L$8+Drivers!$M$8),Drivers!$N$8,1)))</x:f>
        <x:v>2.73177753017406</x:v>
      </x:c>
      <x:c r="L360" s="97" t="n">
        <x:f>IF(OR($A360&lt;=Drivers!$H$9,F359&gt;=ReadMe!$C$10),0,MAX(ReadMe!$C$15,(Drivers!$E$9+Drivers!$F$9*SIN($A360*ReadMe!$C$14+Drivers!$G$9))*INDEX(TrackData!$G$6:$G$315,MOD(INT(F359),ReadMe!$C$9)+1)*IF(AND($A360&gt;=Drivers!$I$9,$A360&lt;Drivers!$I$9+Drivers!$J$9),Drivers!$K$9,1)*IF(AND($A360&gt;=Drivers!$L$9,$A360&lt;Drivers!$L$9+Drivers!$M$9),Drivers!$N$9,1)))</x:f>
        <x:v>2.9388661415164794</x:v>
      </x:c>
      <x:c r="M360" s="97" t="n">
        <x:f>IF(OR($A360&lt;=Drivers!$H$10,G359&gt;=ReadMe!$C$10),0,MAX(ReadMe!$C$15,(Drivers!$E$10+Drivers!$F$10*SIN($A360*ReadMe!$C$14+Drivers!$G$10))*INDEX(TrackData!$G$6:$G$315,MOD(INT(G359),ReadMe!$C$9)+1)*IF(AND($A360&gt;=Drivers!$I$10,$A360&lt;Drivers!$I$10+Drivers!$J$10),Drivers!$K$10,1)*IF(AND($A360&gt;=Drivers!$L$10,$A360&lt;Drivers!$L$10+Drivers!$M$10),Drivers!$N$10,1)))</x:f>
        <x:v>1.7628793673874572</x:v>
      </x:c>
      <x:c r="N360" s="97" t="n">
        <x:f>IF(OR($A360&lt;=Drivers!$H$11,H359&gt;=ReadMe!$C$10),0,MAX(ReadMe!$C$15,(Drivers!$E$11+Drivers!$F$11*SIN($A360*ReadMe!$C$14+Drivers!$G$11))*INDEX(TrackData!$G$6:$G$315,MOD(INT(H359),ReadMe!$C$9)+1)*IF(AND($A360&gt;=Drivers!$I$11,$A360&lt;Drivers!$I$11+Drivers!$J$11),Drivers!$K$11,1)*IF(AND($A360&gt;=Drivers!$L$11,$A360&lt;Drivers!$L$11+Drivers!$M$11),Drivers!$N$11,1)))</x:f>
        <x:v>2.4997861723868127</x:v>
      </x:c>
      <x:c r="O360" t="n">
        <x:f>MIN(ReadMe!$C$8,MAX(0,INT(C360/ReadMe!$C$9)))</x:f>
        <x:v>2</x:v>
      </x:c>
      <x:c r="P360" t="n">
        <x:f>MIN(ReadMe!$C$8,MAX(0,INT(D360/ReadMe!$C$9)))</x:f>
        <x:v>2</x:v>
      </x:c>
      <x:c r="Q360" t="n">
        <x:f>MIN(ReadMe!$C$8,MAX(0,INT(E360/ReadMe!$C$9)))</x:f>
        <x:v>2</x:v>
      </x:c>
      <x:c r="R360" t="n">
        <x:f>MIN(ReadMe!$C$8,MAX(0,INT(F360/ReadMe!$C$9)))</x:f>
        <x:v>2</x:v>
      </x:c>
      <x:c r="S360" t="n">
        <x:f>MIN(ReadMe!$C$8,MAX(0,INT(G360/ReadMe!$C$9)))</x:f>
        <x:v>2</x:v>
      </x:c>
      <x:c r="T360" t="n">
        <x:f>MIN(ReadMe!$C$8,MAX(0,INT(H360/ReadMe!$C$9)))</x:f>
        <x:v>2</x:v>
      </x:c>
    </x:row>
    <x:row r="361">
      <x:c r="A361" t="n">
        <x:v>355</x:v>
      </x:c>
      <x:c r="B361" s="97" t="n">
        <x:f>A361*ReadMe!$C$12</x:f>
        <x:v>88.75</x:v>
      </x:c>
      <x:c r="C361" s="97" t="n">
        <x:f>MIN(ReadMe!$C$10,C360+I361)</x:f>
        <x:v>794.1138903609326</x:v>
      </x:c>
      <x:c r="D361" s="97" t="n">
        <x:f>MIN(ReadMe!$C$10,D360+J361)</x:f>
        <x:v>773.0530178554541</x:v>
      </x:c>
      <x:c r="E361" s="97" t="n">
        <x:f>MIN(ReadMe!$C$10,E360+K361)</x:f>
        <x:v>752.2184248134516</x:v>
      </x:c>
      <x:c r="F361" s="97" t="n">
        <x:f>MIN(ReadMe!$C$10,F360+L361)</x:f>
        <x:v>781.2459024234229</x:v>
      </x:c>
      <x:c r="G361" s="97" t="n">
        <x:f>MIN(ReadMe!$C$10,G360+M361)</x:f>
        <x:v>736.1101769473457</x:v>
      </x:c>
      <x:c r="H361" s="97" t="n">
        <x:f>MIN(ReadMe!$C$10,H360+N361)</x:f>
        <x:v>764.2299910783735</x:v>
      </x:c>
      <x:c r="I361" s="97" t="n">
        <x:f>IF(OR($A361&lt;=Drivers!$H$6,C360&gt;=ReadMe!$C$10),0,MAX(ReadMe!$C$15,(Drivers!$E$6+Drivers!$F$6*SIN($A361*ReadMe!$C$14+Drivers!$G$6))*INDEX(TrackData!$G$6:$G$315,MOD(INT(C360),ReadMe!$C$9)+1)*IF(AND($A361&gt;=Drivers!$I$6,$A361&lt;Drivers!$I$6+Drivers!$J$6),Drivers!$K$6,1)*IF(AND($A361&gt;=Drivers!$L$6,$A361&lt;Drivers!$L$6+Drivers!$M$6),Drivers!$N$6,1)))</x:f>
        <x:v>1.6146360410327496</x:v>
      </x:c>
      <x:c r="J361" s="97" t="n">
        <x:f>IF(OR($A361&lt;=Drivers!$H$7,D360&gt;=ReadMe!$C$10),0,MAX(ReadMe!$C$15,(Drivers!$E$7+Drivers!$F$7*SIN($A361*ReadMe!$C$14+Drivers!$G$7))*INDEX(TrackData!$G$6:$G$315,MOD(INT(D360),ReadMe!$C$9)+1)*IF(AND($A361&gt;=Drivers!$I$7,$A361&lt;Drivers!$I$7+Drivers!$J$7),Drivers!$K$7,1)*IF(AND($A361&gt;=Drivers!$L$7,$A361&lt;Drivers!$L$7+Drivers!$M$7),Drivers!$N$7,1)))</x:f>
        <x:v>2.415305078995992</x:v>
      </x:c>
      <x:c r="K361" s="97" t="n">
        <x:f>IF(OR($A361&lt;=Drivers!$H$8,E360&gt;=ReadMe!$C$10),0,MAX(ReadMe!$C$15,(Drivers!$E$8+Drivers!$F$8*SIN($A361*ReadMe!$C$14+Drivers!$G$8))*INDEX(TrackData!$G$6:$G$315,MOD(INT(E360),ReadMe!$C$9)+1)*IF(AND($A361&gt;=Drivers!$I$8,$A361&lt;Drivers!$I$8+Drivers!$J$8),Drivers!$K$8,1)*IF(AND($A361&gt;=Drivers!$L$8,$A361&lt;Drivers!$L$8+Drivers!$M$8),Drivers!$N$8,1)))</x:f>
        <x:v>2.7578829596413295</x:v>
      </x:c>
      <x:c r="L361" s="97" t="n">
        <x:f>IF(OR($A361&lt;=Drivers!$H$9,F360&gt;=ReadMe!$C$10),0,MAX(ReadMe!$C$15,(Drivers!$E$9+Drivers!$F$9*SIN($A361*ReadMe!$C$14+Drivers!$G$9))*INDEX(TrackData!$G$6:$G$315,MOD(INT(F360),ReadMe!$C$9)+1)*IF(AND($A361&gt;=Drivers!$I$9,$A361&lt;Drivers!$I$9+Drivers!$J$9),Drivers!$K$9,1)*IF(AND($A361&gt;=Drivers!$L$9,$A361&lt;Drivers!$L$9+Drivers!$M$9),Drivers!$N$9,1)))</x:f>
        <x:v>2.93603766896474</x:v>
      </x:c>
      <x:c r="M361" s="97" t="n">
        <x:f>IF(OR($A361&lt;=Drivers!$H$10,G360&gt;=ReadMe!$C$10),0,MAX(ReadMe!$C$15,(Drivers!$E$10+Drivers!$F$10*SIN($A361*ReadMe!$C$14+Drivers!$G$10))*INDEX(TrackData!$G$6:$G$315,MOD(INT(G360),ReadMe!$C$9)+1)*IF(AND($A361&gt;=Drivers!$I$10,$A361&lt;Drivers!$I$10+Drivers!$J$10),Drivers!$K$10,1)*IF(AND($A361&gt;=Drivers!$L$10,$A361&lt;Drivers!$L$10+Drivers!$M$10),Drivers!$N$10,1)))</x:f>
        <x:v>1.7458059651884557</x:v>
      </x:c>
      <x:c r="N361" s="97" t="n">
        <x:f>IF(OR($A361&lt;=Drivers!$H$11,H360&gt;=ReadMe!$C$10),0,MAX(ReadMe!$C$15,(Drivers!$E$11+Drivers!$F$11*SIN($A361*ReadMe!$C$14+Drivers!$G$11))*INDEX(TrackData!$G$6:$G$315,MOD(INT(H360),ReadMe!$C$9)+1)*IF(AND($A361&gt;=Drivers!$I$11,$A361&lt;Drivers!$I$11+Drivers!$J$11),Drivers!$K$11,1)*IF(AND($A361&gt;=Drivers!$L$11,$A361&lt;Drivers!$L$11+Drivers!$M$11),Drivers!$N$11,1)))</x:f>
        <x:v>2.4801757771714055</x:v>
      </x:c>
      <x:c r="O361" t="n">
        <x:f>MIN(ReadMe!$C$8,MAX(0,INT(C361/ReadMe!$C$9)))</x:f>
        <x:v>2</x:v>
      </x:c>
      <x:c r="P361" t="n">
        <x:f>MIN(ReadMe!$C$8,MAX(0,INT(D361/ReadMe!$C$9)))</x:f>
        <x:v>2</x:v>
      </x:c>
      <x:c r="Q361" t="n">
        <x:f>MIN(ReadMe!$C$8,MAX(0,INT(E361/ReadMe!$C$9)))</x:f>
        <x:v>2</x:v>
      </x:c>
      <x:c r="R361" t="n">
        <x:f>MIN(ReadMe!$C$8,MAX(0,INT(F361/ReadMe!$C$9)))</x:f>
        <x:v>2</x:v>
      </x:c>
      <x:c r="S361" t="n">
        <x:f>MIN(ReadMe!$C$8,MAX(0,INT(G361/ReadMe!$C$9)))</x:f>
        <x:v>2</x:v>
      </x:c>
      <x:c r="T361" t="n">
        <x:f>MIN(ReadMe!$C$8,MAX(0,INT(H361/ReadMe!$C$9)))</x:f>
        <x:v>2</x:v>
      </x:c>
    </x:row>
    <x:row r="362">
      <x:c r="A362" t="n">
        <x:v>356</x:v>
      </x:c>
      <x:c r="B362" s="97" t="n">
        <x:f>A362*ReadMe!$C$12</x:f>
        <x:v>89</x:v>
      </x:c>
      <x:c r="C362" s="97" t="n">
        <x:f>MIN(ReadMe!$C$10,C361+I362)</x:f>
        <x:v>795.7243421405045</x:v>
      </x:c>
      <x:c r="D362" s="97" t="n">
        <x:f>MIN(ReadMe!$C$10,D361+J362)</x:f>
        <x:v>775.487210027286</x:v>
      </x:c>
      <x:c r="E362" s="97" t="n">
        <x:f>MIN(ReadMe!$C$10,E361+K362)</x:f>
        <x:v>755.0011196197315</x:v>
      </x:c>
      <x:c r="F362" s="97" t="n">
        <x:f>MIN(ReadMe!$C$10,F361+L362)</x:f>
        <x:v>784.1774176391555</x:v>
      </x:c>
      <x:c r="G362" s="97" t="n">
        <x:f>MIN(ReadMe!$C$10,G361+M362)</x:f>
        <x:v>737.8384770883728</x:v>
      </x:c>
      <x:c r="H362" s="97" t="n">
        <x:f>MIN(ReadMe!$C$10,H361+N362)</x:f>
        <x:v>766.6916568574633</x:v>
      </x:c>
      <x:c r="I362" s="97" t="n">
        <x:f>IF(OR($A362&lt;=Drivers!$H$6,C361&gt;=ReadMe!$C$10),0,MAX(ReadMe!$C$15,(Drivers!$E$6+Drivers!$F$6*SIN($A362*ReadMe!$C$14+Drivers!$G$6))*INDEX(TrackData!$G$6:$G$315,MOD(INT(C361),ReadMe!$C$9)+1)*IF(AND($A362&gt;=Drivers!$I$6,$A362&lt;Drivers!$I$6+Drivers!$J$6),Drivers!$K$6,1)*IF(AND($A362&gt;=Drivers!$L$6,$A362&lt;Drivers!$L$6+Drivers!$M$6),Drivers!$N$6,1)))</x:f>
        <x:v>1.6104517795719495</x:v>
      </x:c>
      <x:c r="J362" s="97" t="n">
        <x:f>IF(OR($A362&lt;=Drivers!$H$7,D361&gt;=ReadMe!$C$10),0,MAX(ReadMe!$C$15,(Drivers!$E$7+Drivers!$F$7*SIN($A362*ReadMe!$C$14+Drivers!$G$7))*INDEX(TrackData!$G$6:$G$315,MOD(INT(D361),ReadMe!$C$9)+1)*IF(AND($A362&gt;=Drivers!$I$7,$A362&lt;Drivers!$I$7+Drivers!$J$7),Drivers!$K$7,1)*IF(AND($A362&gt;=Drivers!$L$7,$A362&lt;Drivers!$L$7+Drivers!$M$7),Drivers!$N$7,1)))</x:f>
        <x:v>2.43419217183193</x:v>
      </x:c>
      <x:c r="K362" s="97" t="n">
        <x:f>IF(OR($A362&lt;=Drivers!$H$8,E361&gt;=ReadMe!$C$10),0,MAX(ReadMe!$C$15,(Drivers!$E$8+Drivers!$F$8*SIN($A362*ReadMe!$C$14+Drivers!$G$8))*INDEX(TrackData!$G$6:$G$315,MOD(INT(E361),ReadMe!$C$9)+1)*IF(AND($A362&gt;=Drivers!$I$8,$A362&lt;Drivers!$I$8+Drivers!$J$8),Drivers!$K$8,1)*IF(AND($A362&gt;=Drivers!$L$8,$A362&lt;Drivers!$L$8+Drivers!$M$8),Drivers!$N$8,1)))</x:f>
        <x:v>2.7826948062798404</x:v>
      </x:c>
      <x:c r="L362" s="97" t="n">
        <x:f>IF(OR($A362&lt;=Drivers!$H$9,F361&gt;=ReadMe!$C$10),0,MAX(ReadMe!$C$15,(Drivers!$E$9+Drivers!$F$9*SIN($A362*ReadMe!$C$14+Drivers!$G$9))*INDEX(TrackData!$G$6:$G$315,MOD(INT(F361),ReadMe!$C$9)+1)*IF(AND($A362&gt;=Drivers!$I$9,$A362&lt;Drivers!$I$9+Drivers!$J$9),Drivers!$K$9,1)*IF(AND($A362&gt;=Drivers!$L$9,$A362&lt;Drivers!$L$9+Drivers!$M$9),Drivers!$N$9,1)))</x:f>
        <x:v>2.931515215732641</x:v>
      </x:c>
      <x:c r="M362" s="97" t="n">
        <x:f>IF(OR($A362&lt;=Drivers!$H$10,G361&gt;=ReadMe!$C$10),0,MAX(ReadMe!$C$15,(Drivers!$E$10+Drivers!$F$10*SIN($A362*ReadMe!$C$14+Drivers!$G$10))*INDEX(TrackData!$G$6:$G$315,MOD(INT(G361),ReadMe!$C$9)+1)*IF(AND($A362&gt;=Drivers!$I$10,$A362&lt;Drivers!$I$10+Drivers!$J$10),Drivers!$K$10,1)*IF(AND($A362&gt;=Drivers!$L$10,$A362&lt;Drivers!$L$10+Drivers!$M$10),Drivers!$N$10,1)))</x:f>
        <x:v>1.7283001410270438</x:v>
      </x:c>
      <x:c r="N362" s="97" t="n">
        <x:f>IF(OR($A362&lt;=Drivers!$H$11,H361&gt;=ReadMe!$C$10),0,MAX(ReadMe!$C$15,(Drivers!$E$11+Drivers!$F$11*SIN($A362*ReadMe!$C$14+Drivers!$G$11))*INDEX(TrackData!$G$6:$G$315,MOD(INT(H361),ReadMe!$C$9)+1)*IF(AND($A362&gt;=Drivers!$I$11,$A362&lt;Drivers!$I$11+Drivers!$J$11),Drivers!$K$11,1)*IF(AND($A362&gt;=Drivers!$L$11,$A362&lt;Drivers!$L$11+Drivers!$M$11),Drivers!$N$11,1)))</x:f>
        <x:v>2.461665779089753</x:v>
      </x:c>
      <x:c r="O362" t="n">
        <x:f>MIN(ReadMe!$C$8,MAX(0,INT(C362/ReadMe!$C$9)))</x:f>
        <x:v>2</x:v>
      </x:c>
      <x:c r="P362" t="n">
        <x:f>MIN(ReadMe!$C$8,MAX(0,INT(D362/ReadMe!$C$9)))</x:f>
        <x:v>2</x:v>
      </x:c>
      <x:c r="Q362" t="n">
        <x:f>MIN(ReadMe!$C$8,MAX(0,INT(E362/ReadMe!$C$9)))</x:f>
        <x:v>2</x:v>
      </x:c>
      <x:c r="R362" t="n">
        <x:f>MIN(ReadMe!$C$8,MAX(0,INT(F362/ReadMe!$C$9)))</x:f>
        <x:v>2</x:v>
      </x:c>
      <x:c r="S362" t="n">
        <x:f>MIN(ReadMe!$C$8,MAX(0,INT(G362/ReadMe!$C$9)))</x:f>
        <x:v>2</x:v>
      </x:c>
      <x:c r="T362" t="n">
        <x:f>MIN(ReadMe!$C$8,MAX(0,INT(H362/ReadMe!$C$9)))</x:f>
        <x:v>2</x:v>
      </x:c>
    </x:row>
    <x:row r="363">
      <x:c r="A363" t="n">
        <x:v>357</x:v>
      </x:c>
      <x:c r="B363" s="97" t="n">
        <x:f>A363*ReadMe!$C$12</x:f>
        <x:v>89.25</x:v>
      </x:c>
      <x:c r="C363" s="97" t="n">
        <x:f>MIN(ReadMe!$C$10,C362+I363)</x:f>
        <x:v>798.1595949742812</x:v>
      </x:c>
      <x:c r="D363" s="97" t="n">
        <x:f>MIN(ReadMe!$C$10,D362+J363)</x:f>
        <x:v>777.9415685874069</x:v>
      </x:c>
      <x:c r="E363" s="97" t="n">
        <x:f>MIN(ReadMe!$C$10,E362+K363)</x:f>
        <x:v>757.8071618591144</x:v>
      </x:c>
      <x:c r="F363" s="97" t="n">
        <x:f>MIN(ReadMe!$C$10,F362+L363)</x:f>
        <x:v>786.108135385774</x:v>
      </x:c>
      <x:c r="G363" s="97" t="n">
        <x:f>MIN(ReadMe!$C$10,G362+M363)</x:f>
        <x:v>739.5489595116815</x:v>
      </x:c>
      <x:c r="H363" s="97" t="n">
        <x:f>MIN(ReadMe!$C$10,H362+N363)</x:f>
        <x:v>769.1360404777943</x:v>
      </x:c>
      <x:c r="I363" s="97" t="n">
        <x:f>IF(OR($A363&lt;=Drivers!$H$6,C362&gt;=ReadMe!$C$10),0,MAX(ReadMe!$C$15,(Drivers!$E$6+Drivers!$F$6*SIN($A363*ReadMe!$C$14+Drivers!$G$6))*INDEX(TrackData!$G$6:$G$315,MOD(INT(C362),ReadMe!$C$9)+1)*IF(AND($A363&gt;=Drivers!$I$6,$A363&lt;Drivers!$I$6+Drivers!$J$6),Drivers!$K$6,1)*IF(AND($A363&gt;=Drivers!$L$6,$A363&lt;Drivers!$L$6+Drivers!$M$6),Drivers!$N$6,1)))</x:f>
        <x:v>2.4352528337766333</x:v>
      </x:c>
      <x:c r="J363" s="97" t="n">
        <x:f>IF(OR($A363&lt;=Drivers!$H$7,D362&gt;=ReadMe!$C$10),0,MAX(ReadMe!$C$15,(Drivers!$E$7+Drivers!$F$7*SIN($A363*ReadMe!$C$14+Drivers!$G$7))*INDEX(TrackData!$G$6:$G$315,MOD(INT(D362),ReadMe!$C$9)+1)*IF(AND($A363&gt;=Drivers!$I$7,$A363&lt;Drivers!$I$7+Drivers!$J$7),Drivers!$K$7,1)*IF(AND($A363&gt;=Drivers!$L$7,$A363&lt;Drivers!$L$7+Drivers!$M$7),Drivers!$N$7,1)))</x:f>
        <x:v>2.4543585601208777</x:v>
      </x:c>
      <x:c r="K363" s="97" t="n">
        <x:f>IF(OR($A363&lt;=Drivers!$H$8,E362&gt;=ReadMe!$C$10),0,MAX(ReadMe!$C$15,(Drivers!$E$8+Drivers!$F$8*SIN($A363*ReadMe!$C$14+Drivers!$G$8))*INDEX(TrackData!$G$6:$G$315,MOD(INT(E362),ReadMe!$C$9)+1)*IF(AND($A363&gt;=Drivers!$I$8,$A363&lt;Drivers!$I$8+Drivers!$J$8),Drivers!$K$8,1)*IF(AND($A363&gt;=Drivers!$L$8,$A363&lt;Drivers!$L$8+Drivers!$M$8),Drivers!$N$8,1)))</x:f>
        <x:v>2.8060422393829487</x:v>
      </x:c>
      <x:c r="L363" s="97" t="n">
        <x:f>IF(OR($A363&lt;=Drivers!$H$9,F362&gt;=ReadMe!$C$10),0,MAX(ReadMe!$C$15,(Drivers!$E$9+Drivers!$F$9*SIN($A363*ReadMe!$C$14+Drivers!$G$9))*INDEX(TrackData!$G$6:$G$315,MOD(INT(F362),ReadMe!$C$9)+1)*IF(AND($A363&gt;=Drivers!$I$9,$A363&lt;Drivers!$I$9+Drivers!$J$9),Drivers!$K$9,1)*IF(AND($A363&gt;=Drivers!$L$9,$A363&lt;Drivers!$L$9+Drivers!$M$9),Drivers!$N$9,1)))</x:f>
        <x:v>1.930717746618499</x:v>
      </x:c>
      <x:c r="M363" s="97" t="n">
        <x:f>IF(OR($A363&lt;=Drivers!$H$10,G362&gt;=ReadMe!$C$10),0,MAX(ReadMe!$C$15,(Drivers!$E$10+Drivers!$F$10*SIN($A363*ReadMe!$C$14+Drivers!$G$10))*INDEX(TrackData!$G$6:$G$315,MOD(INT(G362),ReadMe!$C$9)+1)*IF(AND($A363&gt;=Drivers!$I$10,$A363&lt;Drivers!$I$10+Drivers!$J$10),Drivers!$K$10,1)*IF(AND($A363&gt;=Drivers!$L$10,$A363&lt;Drivers!$L$10+Drivers!$M$10),Drivers!$N$10,1)))</x:f>
        <x:v>1.710482423308681</x:v>
      </x:c>
      <x:c r="N363" s="97" t="n">
        <x:f>IF(OR($A363&lt;=Drivers!$H$11,H362&gt;=ReadMe!$C$10),0,MAX(ReadMe!$C$15,(Drivers!$E$11+Drivers!$F$11*SIN($A363*ReadMe!$C$14+Drivers!$G$11))*INDEX(TrackData!$G$6:$G$315,MOD(INT(H362),ReadMe!$C$9)+1)*IF(AND($A363&gt;=Drivers!$I$11,$A363&lt;Drivers!$I$11+Drivers!$J$11),Drivers!$K$11,1)*IF(AND($A363&gt;=Drivers!$L$11,$A363&lt;Drivers!$L$11+Drivers!$M$11),Drivers!$N$11,1)))</x:f>
        <x:v>2.4443836203309983</x:v>
      </x:c>
      <x:c r="O363" t="n">
        <x:f>MIN(ReadMe!$C$8,MAX(0,INT(C363/ReadMe!$C$9)))</x:f>
        <x:v>2</x:v>
      </x:c>
      <x:c r="P363" t="n">
        <x:f>MIN(ReadMe!$C$8,MAX(0,INT(D363/ReadMe!$C$9)))</x:f>
        <x:v>2</x:v>
      </x:c>
      <x:c r="Q363" t="n">
        <x:f>MIN(ReadMe!$C$8,MAX(0,INT(E363/ReadMe!$C$9)))</x:f>
        <x:v>2</x:v>
      </x:c>
      <x:c r="R363" t="n">
        <x:f>MIN(ReadMe!$C$8,MAX(0,INT(F363/ReadMe!$C$9)))</x:f>
        <x:v>2</x:v>
      </x:c>
      <x:c r="S363" t="n">
        <x:f>MIN(ReadMe!$C$8,MAX(0,INT(G363/ReadMe!$C$9)))</x:f>
        <x:v>2</x:v>
      </x:c>
      <x:c r="T363" t="n">
        <x:f>MIN(ReadMe!$C$8,MAX(0,INT(H363/ReadMe!$C$9)))</x:f>
        <x:v>2</x:v>
      </x:c>
    </x:row>
    <x:row r="364">
      <x:c r="A364" t="n">
        <x:v>358</x:v>
      </x:c>
      <x:c r="B364" s="97" t="n">
        <x:f>A364*ReadMe!$C$12</x:f>
        <x:v>89.5</x:v>
      </x:c>
      <x:c r="C364" s="97" t="n">
        <x:f>MIN(ReadMe!$C$10,C363+I364)</x:f>
        <x:v>799.7646982157229</x:v>
      </x:c>
      <x:c r="D364" s="97" t="n">
        <x:f>MIN(ReadMe!$C$10,D363+J364)</x:f>
        <x:v>780.4172339847578</x:v>
      </x:c>
      <x:c r="E364" s="97" t="n">
        <x:f>MIN(ReadMe!$C$10,E363+K364)</x:f>
        <x:v>760.634926369913</x:v>
      </x:c>
      <x:c r="F364" s="97" t="n">
        <x:f>MIN(ReadMe!$C$10,F363+L364)</x:f>
        <x:v>788.0337014667899</x:v>
      </x:c>
      <x:c r="G364" s="97" t="n">
        <x:f>MIN(ReadMe!$C$10,G363+M364)</x:f>
        <x:v>741.2414349995217</x:v>
      </x:c>
      <x:c r="H364" s="97" t="n">
        <x:f>MIN(ReadMe!$C$10,H363+N364)</x:f>
        <x:v>771.5644887671483</x:v>
      </x:c>
      <x:c r="I364" s="97" t="n">
        <x:f>IF(OR($A364&lt;=Drivers!$H$6,C363&gt;=ReadMe!$C$10),0,MAX(ReadMe!$C$15,(Drivers!$E$6+Drivers!$F$6*SIN($A364*ReadMe!$C$14+Drivers!$G$6))*INDEX(TrackData!$G$6:$G$315,MOD(INT(C363),ReadMe!$C$9)+1)*IF(AND($A364&gt;=Drivers!$I$6,$A364&lt;Drivers!$I$6+Drivers!$J$6),Drivers!$K$6,1)*IF(AND($A364&gt;=Drivers!$L$6,$A364&lt;Drivers!$L$6+Drivers!$M$6),Drivers!$N$6,1)))</x:f>
        <x:v>1.605103241441682</x:v>
      </x:c>
      <x:c r="J364" s="97" t="n">
        <x:f>IF(OR($A364&lt;=Drivers!$H$7,D363&gt;=ReadMe!$C$10),0,MAX(ReadMe!$C$15,(Drivers!$E$7+Drivers!$F$7*SIN($A364*ReadMe!$C$14+Drivers!$G$7))*INDEX(TrackData!$G$6:$G$315,MOD(INT(D363),ReadMe!$C$9)+1)*IF(AND($A364&gt;=Drivers!$I$7,$A364&lt;Drivers!$I$7+Drivers!$J$7),Drivers!$K$7,1)*IF(AND($A364&gt;=Drivers!$L$7,$A364&lt;Drivers!$L$7+Drivers!$M$7),Drivers!$N$7,1)))</x:f>
        <x:v>2.4756653973508467</x:v>
      </x:c>
      <x:c r="K364" s="97" t="n">
        <x:f>IF(OR($A364&lt;=Drivers!$H$8,E363&gt;=ReadMe!$C$10),0,MAX(ReadMe!$C$15,(Drivers!$E$8+Drivers!$F$8*SIN($A364*ReadMe!$C$14+Drivers!$G$8))*INDEX(TrackData!$G$6:$G$315,MOD(INT(E363),ReadMe!$C$9)+1)*IF(AND($A364&gt;=Drivers!$I$8,$A364&lt;Drivers!$I$8+Drivers!$J$8),Drivers!$K$8,1)*IF(AND($A364&gt;=Drivers!$L$8,$A364&lt;Drivers!$L$8+Drivers!$M$8),Drivers!$N$8,1)))</x:f>
        <x:v>2.827764510798639</x:v>
      </x:c>
      <x:c r="L364" s="97" t="n">
        <x:f>IF(OR($A364&lt;=Drivers!$H$9,F363&gt;=ReadMe!$C$10),0,MAX(ReadMe!$C$15,(Drivers!$E$9+Drivers!$F$9*SIN($A364*ReadMe!$C$14+Drivers!$G$9))*INDEX(TrackData!$G$6:$G$315,MOD(INT(F363),ReadMe!$C$9)+1)*IF(AND($A364&gt;=Drivers!$I$9,$A364&lt;Drivers!$I$9+Drivers!$J$9),Drivers!$K$9,1)*IF(AND($A364&gt;=Drivers!$L$9,$A364&lt;Drivers!$L$9+Drivers!$M$9),Drivers!$N$9,1)))</x:f>
        <x:v>1.9255660810159194</x:v>
      </x:c>
      <x:c r="M364" s="97" t="n">
        <x:f>IF(OR($A364&lt;=Drivers!$H$10,G363&gt;=ReadMe!$C$10),0,MAX(ReadMe!$C$15,(Drivers!$E$10+Drivers!$F$10*SIN($A364*ReadMe!$C$14+Drivers!$G$10))*INDEX(TrackData!$G$6:$G$315,MOD(INT(G363),ReadMe!$C$9)+1)*IF(AND($A364&gt;=Drivers!$I$10,$A364&lt;Drivers!$I$10+Drivers!$J$10),Drivers!$K$10,1)*IF(AND($A364&gt;=Drivers!$L$10,$A364&lt;Drivers!$L$10+Drivers!$M$10),Drivers!$N$10,1)))</x:f>
        <x:v>1.692475487840327</x:v>
      </x:c>
      <x:c r="N364" s="97" t="n">
        <x:f>IF(OR($A364&lt;=Drivers!$H$11,H363&gt;=ReadMe!$C$10),0,MAX(ReadMe!$C$15,(Drivers!$E$11+Drivers!$F$11*SIN($A364*ReadMe!$C$14+Drivers!$G$11))*INDEX(TrackData!$G$6:$G$315,MOD(INT(H363),ReadMe!$C$9)+1)*IF(AND($A364&gt;=Drivers!$I$11,$A364&lt;Drivers!$I$11+Drivers!$J$11),Drivers!$K$11,1)*IF(AND($A364&gt;=Drivers!$L$11,$A364&lt;Drivers!$L$11+Drivers!$M$11),Drivers!$N$11,1)))</x:f>
        <x:v>2.4284482893540025</x:v>
      </x:c>
      <x:c r="O364" t="n">
        <x:f>MIN(ReadMe!$C$8,MAX(0,INT(C364/ReadMe!$C$9)))</x:f>
        <x:v>2</x:v>
      </x:c>
      <x:c r="P364" t="n">
        <x:f>MIN(ReadMe!$C$8,MAX(0,INT(D364/ReadMe!$C$9)))</x:f>
        <x:v>2</x:v>
      </x:c>
      <x:c r="Q364" t="n">
        <x:f>MIN(ReadMe!$C$8,MAX(0,INT(E364/ReadMe!$C$9)))</x:f>
        <x:v>2</x:v>
      </x:c>
      <x:c r="R364" t="n">
        <x:f>MIN(ReadMe!$C$8,MAX(0,INT(F364/ReadMe!$C$9)))</x:f>
        <x:v>2</x:v>
      </x:c>
      <x:c r="S364" t="n">
        <x:f>MIN(ReadMe!$C$8,MAX(0,INT(G364/ReadMe!$C$9)))</x:f>
        <x:v>2</x:v>
      </x:c>
      <x:c r="T364" t="n">
        <x:f>MIN(ReadMe!$C$8,MAX(0,INT(H364/ReadMe!$C$9)))</x:f>
        <x:v>2</x:v>
      </x:c>
    </x:row>
    <x:row r="365">
      <x:c r="A365" t="n">
        <x:v>359</x:v>
      </x:c>
      <x:c r="B365" s="97" t="n">
        <x:f>A365*ReadMe!$C$12</x:f>
        <x:v>89.75</x:v>
      </x:c>
      <x:c r="C365" s="97" t="n">
        <x:f>MIN(ReadMe!$C$10,C364+I365)</x:f>
        <x:v>801.3686740054264</x:v>
      </x:c>
      <x:c r="D365" s="97" t="n">
        <x:f>MIN(ReadMe!$C$10,D364+J365)</x:f>
        <x:v>782.9151999697242</x:v>
      </x:c>
      <x:c r="E365" s="97" t="n">
        <x:f>MIN(ReadMe!$C$10,E364+K365)</x:f>
        <x:v>763.482638431601</x:v>
      </x:c>
      <x:c r="F365" s="97" t="n">
        <x:f>MIN(ReadMe!$C$10,F364+L365)</x:f>
        <x:v>789.9530819818207</x:v>
      </x:c>
      <x:c r="G365" s="97" t="n">
        <x:f>MIN(ReadMe!$C$10,G364+M365)</x:f>
        <x:v>743.7784097164943</x:v>
      </x:c>
      <x:c r="H365" s="97" t="n">
        <x:f>MIN(ReadMe!$C$10,H364+N365)</x:f>
        <x:v>773.9784582687946</x:v>
      </x:c>
      <x:c r="I365" s="97" t="n">
        <x:f>IF(OR($A365&lt;=Drivers!$H$6,C364&gt;=ReadMe!$C$10),0,MAX(ReadMe!$C$15,(Drivers!$E$6+Drivers!$F$6*SIN($A365*ReadMe!$C$14+Drivers!$G$6))*INDEX(TrackData!$G$6:$G$315,MOD(INT(C364),ReadMe!$C$9)+1)*IF(AND($A365&gt;=Drivers!$I$6,$A365&lt;Drivers!$I$6+Drivers!$J$6),Drivers!$K$6,1)*IF(AND($A365&gt;=Drivers!$L$6,$A365&lt;Drivers!$L$6+Drivers!$M$6),Drivers!$N$6,1)))</x:f>
        <x:v>1.6039757897035307</x:v>
      </x:c>
      <x:c r="J365" s="97" t="n">
        <x:f>IF(OR($A365&lt;=Drivers!$H$7,D364&gt;=ReadMe!$C$10),0,MAX(ReadMe!$C$15,(Drivers!$E$7+Drivers!$F$7*SIN($A365*ReadMe!$C$14+Drivers!$G$7))*INDEX(TrackData!$G$6:$G$315,MOD(INT(D364),ReadMe!$C$9)+1)*IF(AND($A365&gt;=Drivers!$I$7,$A365&lt;Drivers!$I$7+Drivers!$J$7),Drivers!$K$7,1)*IF(AND($A365&gt;=Drivers!$L$7,$A365&lt;Drivers!$L$7+Drivers!$M$7),Drivers!$N$7,1)))</x:f>
        <x:v>2.4979659849663705</x:v>
      </x:c>
      <x:c r="K365" s="97" t="n">
        <x:f>IF(OR($A365&lt;=Drivers!$H$8,E364&gt;=ReadMe!$C$10),0,MAX(ReadMe!$C$15,(Drivers!$E$8+Drivers!$F$8*SIN($A365*ReadMe!$C$14+Drivers!$G$8))*INDEX(TrackData!$G$6:$G$315,MOD(INT(E364),ReadMe!$C$9)+1)*IF(AND($A365&gt;=Drivers!$I$8,$A365&lt;Drivers!$I$8+Drivers!$J$8),Drivers!$K$8,1)*IF(AND($A365&gt;=Drivers!$L$8,$A365&lt;Drivers!$L$8+Drivers!$M$8),Drivers!$N$8,1)))</x:f>
        <x:v>2.8477120616879477</x:v>
      </x:c>
      <x:c r="L365" s="97" t="n">
        <x:f>IF(OR($A365&lt;=Drivers!$H$9,F364&gt;=ReadMe!$C$10),0,MAX(ReadMe!$C$15,(Drivers!$E$9+Drivers!$F$9*SIN($A365*ReadMe!$C$14+Drivers!$G$9))*INDEX(TrackData!$G$6:$G$315,MOD(INT(F364),ReadMe!$C$9)+1)*IF(AND($A365&gt;=Drivers!$I$9,$A365&lt;Drivers!$I$9+Drivers!$J$9),Drivers!$K$9,1)*IF(AND($A365&gt;=Drivers!$L$9,$A365&lt;Drivers!$L$9+Drivers!$M$9),Drivers!$N$9,1)))</x:f>
        <x:v>1.9193805150307013</x:v>
      </x:c>
      <x:c r="M365" s="97" t="n">
        <x:f>IF(OR($A365&lt;=Drivers!$H$10,G364&gt;=ReadMe!$C$10),0,MAX(ReadMe!$C$15,(Drivers!$E$10+Drivers!$F$10*SIN($A365*ReadMe!$C$14+Drivers!$G$10))*INDEX(TrackData!$G$6:$G$315,MOD(INT(G364),ReadMe!$C$9)+1)*IF(AND($A365&gt;=Drivers!$I$10,$A365&lt;Drivers!$I$10+Drivers!$J$10),Drivers!$K$10,1)*IF(AND($A365&gt;=Drivers!$L$10,$A365&lt;Drivers!$L$10+Drivers!$M$10),Drivers!$N$10,1)))</x:f>
        <x:v>2.5369747169725247</x:v>
      </x:c>
      <x:c r="N365" s="97" t="n">
        <x:f>IF(OR($A365&lt;=Drivers!$H$11,H364&gt;=ReadMe!$C$10),0,MAX(ReadMe!$C$15,(Drivers!$E$11+Drivers!$F$11*SIN($A365*ReadMe!$C$14+Drivers!$G$11))*INDEX(TrackData!$G$6:$G$315,MOD(INT(H364),ReadMe!$C$9)+1)*IF(AND($A365&gt;=Drivers!$I$11,$A365&lt;Drivers!$I$11+Drivers!$J$11),Drivers!$K$11,1)*IF(AND($A365&gt;=Drivers!$L$11,$A365&lt;Drivers!$L$11+Drivers!$M$11),Drivers!$N$11,1)))</x:f>
        <x:v>2.413969501646332</x:v>
      </x:c>
      <x:c r="O365" t="n">
        <x:f>MIN(ReadMe!$C$8,MAX(0,INT(C365/ReadMe!$C$9)))</x:f>
        <x:v>2</x:v>
      </x:c>
      <x:c r="P365" t="n">
        <x:f>MIN(ReadMe!$C$8,MAX(0,INT(D365/ReadMe!$C$9)))</x:f>
        <x:v>2</x:v>
      </x:c>
      <x:c r="Q365" t="n">
        <x:f>MIN(ReadMe!$C$8,MAX(0,INT(E365/ReadMe!$C$9)))</x:f>
        <x:v>2</x:v>
      </x:c>
      <x:c r="R365" t="n">
        <x:f>MIN(ReadMe!$C$8,MAX(0,INT(F365/ReadMe!$C$9)))</x:f>
        <x:v>2</x:v>
      </x:c>
      <x:c r="S365" t="n">
        <x:f>MIN(ReadMe!$C$8,MAX(0,INT(G365/ReadMe!$C$9)))</x:f>
        <x:v>2</x:v>
      </x:c>
      <x:c r="T365" t="n">
        <x:f>MIN(ReadMe!$C$8,MAX(0,INT(H365/ReadMe!$C$9)))</x:f>
        <x:v>2</x:v>
      </x:c>
    </x:row>
    <x:row r="366">
      <x:c r="A366" t="n">
        <x:v>360</x:v>
      </x:c>
      <x:c r="B366" s="97" t="n">
        <x:f>A366*ReadMe!$C$12</x:f>
        <x:v>90</x:v>
      </x:c>
      <x:c r="C366" s="97" t="n">
        <x:f>MIN(ReadMe!$C$10,C365+I366)</x:f>
        <x:v>802.9725662830617</x:v>
      </x:c>
      <x:c r="D366" s="97" t="n">
        <x:f>MIN(ReadMe!$C$10,D365+J366)</x:f>
        <x:v>785.436306752119</x:v>
      </x:c>
      <x:c r="E366" s="97" t="n">
        <x:f>MIN(ReadMe!$C$10,E365+K366)</x:f>
        <x:v>766.3483859838454</x:v>
      </x:c>
      <x:c r="F366" s="97" t="n">
        <x:f>MIN(ReadMe!$C$10,F365+L366)</x:f>
        <x:v>791.8652856183902</x:v>
      </x:c>
      <x:c r="G366" s="97" t="n">
        <x:f>MIN(ReadMe!$C$10,G365+M366)</x:f>
        <x:v>746.2880920303546</x:v>
      </x:c>
      <x:c r="H366" s="97" t="n">
        <x:f>MIN(ReadMe!$C$10,H365+N366)</x:f>
        <x:v>776.3795052131227</x:v>
      </x:c>
      <x:c r="I366" s="97" t="n">
        <x:f>IF(OR($A366&lt;=Drivers!$H$6,C365&gt;=ReadMe!$C$10),0,MAX(ReadMe!$C$15,(Drivers!$E$6+Drivers!$F$6*SIN($A366*ReadMe!$C$14+Drivers!$G$6))*INDEX(TrackData!$G$6:$G$315,MOD(INT(C365),ReadMe!$C$9)+1)*IF(AND($A366&gt;=Drivers!$I$6,$A366&lt;Drivers!$I$6+Drivers!$J$6),Drivers!$K$6,1)*IF(AND($A366&gt;=Drivers!$L$6,$A366&lt;Drivers!$L$6+Drivers!$M$6),Drivers!$N$6,1)))</x:f>
        <x:v>1.603892277635258</x:v>
      </x:c>
      <x:c r="J366" s="97" t="n">
        <x:f>IF(OR($A366&lt;=Drivers!$H$7,D365&gt;=ReadMe!$C$10),0,MAX(ReadMe!$C$15,(Drivers!$E$7+Drivers!$F$7*SIN($A366*ReadMe!$C$14+Drivers!$G$7))*INDEX(TrackData!$G$6:$G$315,MOD(INT(D365),ReadMe!$C$9)+1)*IF(AND($A366&gt;=Drivers!$I$7,$A366&lt;Drivers!$I$7+Drivers!$J$7),Drivers!$K$7,1)*IF(AND($A366&gt;=Drivers!$L$7,$A366&lt;Drivers!$L$7+Drivers!$M$7),Drivers!$N$7,1)))</x:f>
        <x:v>2.52110678239482</x:v>
      </x:c>
      <x:c r="K366" s="97" t="n">
        <x:f>IF(OR($A366&lt;=Drivers!$H$8,E365&gt;=ReadMe!$C$10),0,MAX(ReadMe!$C$15,(Drivers!$E$8+Drivers!$F$8*SIN($A366*ReadMe!$C$14+Drivers!$G$8))*INDEX(TrackData!$G$6:$G$315,MOD(INT(E365),ReadMe!$C$9)+1)*IF(AND($A366&gt;=Drivers!$I$8,$A366&lt;Drivers!$I$8+Drivers!$J$8),Drivers!$K$8,1)*IF(AND($A366&gt;=Drivers!$L$8,$A366&lt;Drivers!$L$8+Drivers!$M$8),Drivers!$N$8,1)))</x:f>
        <x:v>2.865747552244459</x:v>
      </x:c>
      <x:c r="L366" s="97" t="n">
        <x:f>IF(OR($A366&lt;=Drivers!$H$9,F365&gt;=ReadMe!$C$10),0,MAX(ReadMe!$C$15,(Drivers!$E$9+Drivers!$F$9*SIN($A366*ReadMe!$C$14+Drivers!$G$9))*INDEX(TrackData!$G$6:$G$315,MOD(INT(F365),ReadMe!$C$9)+1)*IF(AND($A366&gt;=Drivers!$I$9,$A366&lt;Drivers!$I$9+Drivers!$J$9),Drivers!$K$9,1)*IF(AND($A366&gt;=Drivers!$L$9,$A366&lt;Drivers!$L$9+Drivers!$M$9),Drivers!$N$9,1)))</x:f>
        <x:v>1.9122036365694859</x:v>
      </x:c>
      <x:c r="M366" s="97" t="n">
        <x:f>IF(OR($A366&lt;=Drivers!$H$10,G365&gt;=ReadMe!$C$10),0,MAX(ReadMe!$C$15,(Drivers!$E$10+Drivers!$F$10*SIN($A366*ReadMe!$C$14+Drivers!$G$10))*INDEX(TrackData!$G$6:$G$315,MOD(INT(G365),ReadMe!$C$9)+1)*IF(AND($A366&gt;=Drivers!$I$10,$A366&lt;Drivers!$I$10+Drivers!$J$10),Drivers!$K$10,1)*IF(AND($A366&gt;=Drivers!$L$10,$A366&lt;Drivers!$L$10+Drivers!$M$10),Drivers!$N$10,1)))</x:f>
        <x:v>2.5096823138604107</x:v>
      </x:c>
      <x:c r="N366" s="97" t="n">
        <x:f>IF(OR($A366&lt;=Drivers!$H$11,H365&gt;=ReadMe!$C$10),0,MAX(ReadMe!$C$15,(Drivers!$E$11+Drivers!$F$11*SIN($A366*ReadMe!$C$14+Drivers!$G$11))*INDEX(TrackData!$G$6:$G$315,MOD(INT(H365),ReadMe!$C$9)+1)*IF(AND($A366&gt;=Drivers!$I$11,$A366&lt;Drivers!$I$11+Drivers!$J$11),Drivers!$K$11,1)*IF(AND($A366&gt;=Drivers!$L$11,$A366&lt;Drivers!$L$11+Drivers!$M$11),Drivers!$N$11,1)))</x:f>
        <x:v>2.4010469443280713</x:v>
      </x:c>
      <x:c r="O366" t="n">
        <x:f>MIN(ReadMe!$C$8,MAX(0,INT(C366/ReadMe!$C$9)))</x:f>
        <x:v>2</x:v>
      </x:c>
      <x:c r="P366" t="n">
        <x:f>MIN(ReadMe!$C$8,MAX(0,INT(D366/ReadMe!$C$9)))</x:f>
        <x:v>2</x:v>
      </x:c>
      <x:c r="Q366" t="n">
        <x:f>MIN(ReadMe!$C$8,MAX(0,INT(E366/ReadMe!$C$9)))</x:f>
        <x:v>2</x:v>
      </x:c>
      <x:c r="R366" t="n">
        <x:f>MIN(ReadMe!$C$8,MAX(0,INT(F366/ReadMe!$C$9)))</x:f>
        <x:v>2</x:v>
      </x:c>
      <x:c r="S366" t="n">
        <x:f>MIN(ReadMe!$C$8,MAX(0,INT(G366/ReadMe!$C$9)))</x:f>
        <x:v>2</x:v>
      </x:c>
      <x:c r="T366" t="n">
        <x:f>MIN(ReadMe!$C$8,MAX(0,INT(H366/ReadMe!$C$9)))</x:f>
        <x:v>2</x:v>
      </x:c>
    </x:row>
    <x:row r="367">
      <x:c r="A367" t="n">
        <x:v>361</x:v>
      </x:c>
      <x:c r="B367" s="97" t="n">
        <x:f>A367*ReadMe!$C$12</x:f>
        <x:v>90.25</x:v>
      </x:c>
      <x:c r="C367" s="97" t="n">
        <x:f>MIN(ReadMe!$C$10,C366+I367)</x:f>
        <x:v>804.577419563283</x:v>
      </x:c>
      <x:c r="D367" s="97" t="n">
        <x:f>MIN(ReadMe!$C$10,D366+J367)</x:f>
        <x:v>787.115959538478</x:v>
      </x:c>
      <x:c r="E367" s="97" t="n">
        <x:f>MIN(ReadMe!$C$10,E366+K367)</x:f>
        <x:v>769.2301327911306</x:v>
      </x:c>
      <x:c r="F367" s="97" t="n">
        <x:f>MIN(ReadMe!$C$10,F366+L367)</x:f>
        <x:v>793.7693704771611</x:v>
      </x:c>
      <x:c r="G367" s="97" t="n">
        <x:f>MIN(ReadMe!$C$10,G366+M367)</x:f>
        <x:v>748.7707595302286</x:v>
      </x:c>
      <x:c r="H367" s="97" t="n">
        <x:f>MIN(ReadMe!$C$10,H366+N367)</x:f>
        <x:v>778.7692748029241</x:v>
      </x:c>
      <x:c r="I367" s="97" t="n">
        <x:f>IF(OR($A367&lt;=Drivers!$H$6,C366&gt;=ReadMe!$C$10),0,MAX(ReadMe!$C$15,(Drivers!$E$6+Drivers!$F$6*SIN($A367*ReadMe!$C$14+Drivers!$G$6))*INDEX(TrackData!$G$6:$G$315,MOD(INT(C366),ReadMe!$C$9)+1)*IF(AND($A367&gt;=Drivers!$I$6,$A367&lt;Drivers!$I$6+Drivers!$J$6),Drivers!$K$6,1)*IF(AND($A367&gt;=Drivers!$L$6,$A367&lt;Drivers!$L$6+Drivers!$M$6),Drivers!$N$6,1)))</x:f>
        <x:v>1.6048532802212994</x:v>
      </x:c>
      <x:c r="J367" s="97" t="n">
        <x:f>IF(OR($A367&lt;=Drivers!$H$7,D366&gt;=ReadMe!$C$10),0,MAX(ReadMe!$C$15,(Drivers!$E$7+Drivers!$F$7*SIN($A367*ReadMe!$C$14+Drivers!$G$7))*INDEX(TrackData!$G$6:$G$315,MOD(INT(D366),ReadMe!$C$9)+1)*IF(AND($A367&gt;=Drivers!$I$7,$A367&lt;Drivers!$I$7+Drivers!$J$7),Drivers!$K$7,1)*IF(AND($A367&gt;=Drivers!$L$7,$A367&lt;Drivers!$L$7+Drivers!$M$7),Drivers!$N$7,1)))</x:f>
        <x:v>1.6796527863590067</x:v>
      </x:c>
      <x:c r="K367" s="97" t="n">
        <x:f>IF(OR($A367&lt;=Drivers!$H$8,E366&gt;=ReadMe!$C$10),0,MAX(ReadMe!$C$15,(Drivers!$E$8+Drivers!$F$8*SIN($A367*ReadMe!$C$14+Drivers!$G$8))*INDEX(TrackData!$G$6:$G$315,MOD(INT(E366),ReadMe!$C$9)+1)*IF(AND($A367&gt;=Drivers!$I$8,$A367&lt;Drivers!$I$8+Drivers!$J$8),Drivers!$K$8,1)*IF(AND($A367&gt;=Drivers!$L$8,$A367&lt;Drivers!$L$8+Drivers!$M$8),Drivers!$N$8,1)))</x:f>
        <x:v>2.8817468072851904</x:v>
      </x:c>
      <x:c r="L367" s="97" t="n">
        <x:f>IF(OR($A367&lt;=Drivers!$H$9,F366&gt;=ReadMe!$C$10),0,MAX(ReadMe!$C$15,(Drivers!$E$9+Drivers!$F$9*SIN($A367*ReadMe!$C$14+Drivers!$G$9))*INDEX(TrackData!$G$6:$G$315,MOD(INT(F366),ReadMe!$C$9)+1)*IF(AND($A367&gt;=Drivers!$I$9,$A367&lt;Drivers!$I$9+Drivers!$J$9),Drivers!$K$9,1)*IF(AND($A367&gt;=Drivers!$L$9,$A367&lt;Drivers!$L$9+Drivers!$M$9),Drivers!$N$9,1)))</x:f>
        <x:v>1.9040848587709596</x:v>
      </x:c>
      <x:c r="M367" s="97" t="n">
        <x:f>IF(OR($A367&lt;=Drivers!$H$10,G366&gt;=ReadMe!$C$10),0,MAX(ReadMe!$C$15,(Drivers!$E$10+Drivers!$F$10*SIN($A367*ReadMe!$C$14+Drivers!$G$10))*INDEX(TrackData!$G$6:$G$315,MOD(INT(G366),ReadMe!$C$9)+1)*IF(AND($A367&gt;=Drivers!$I$10,$A367&lt;Drivers!$I$10+Drivers!$J$10),Drivers!$K$10,1)*IF(AND($A367&gt;=Drivers!$L$10,$A367&lt;Drivers!$L$10+Drivers!$M$10),Drivers!$N$10,1)))</x:f>
        <x:v>2.4826674998739153</x:v>
      </x:c>
      <x:c r="N367" s="97" t="n">
        <x:f>IF(OR($A367&lt;=Drivers!$H$11,H366&gt;=ReadMe!$C$10),0,MAX(ReadMe!$C$15,(Drivers!$E$11+Drivers!$F$11*SIN($A367*ReadMe!$C$14+Drivers!$G$11))*INDEX(TrackData!$G$6:$G$315,MOD(INT(H366),ReadMe!$C$9)+1)*IF(AND($A367&gt;=Drivers!$I$11,$A367&lt;Drivers!$I$11+Drivers!$J$11),Drivers!$K$11,1)*IF(AND($A367&gt;=Drivers!$L$11,$A367&lt;Drivers!$L$11+Drivers!$M$11),Drivers!$N$11,1)))</x:f>
        <x:v>2.389769589801417</x:v>
      </x:c>
      <x:c r="O367" t="n">
        <x:f>MIN(ReadMe!$C$8,MAX(0,INT(C367/ReadMe!$C$9)))</x:f>
        <x:v>2</x:v>
      </x:c>
      <x:c r="P367" t="n">
        <x:f>MIN(ReadMe!$C$8,MAX(0,INT(D367/ReadMe!$C$9)))</x:f>
        <x:v>2</x:v>
      </x:c>
      <x:c r="Q367" t="n">
        <x:f>MIN(ReadMe!$C$8,MAX(0,INT(E367/ReadMe!$C$9)))</x:f>
        <x:v>2</x:v>
      </x:c>
      <x:c r="R367" t="n">
        <x:f>MIN(ReadMe!$C$8,MAX(0,INT(F367/ReadMe!$C$9)))</x:f>
        <x:v>2</x:v>
      </x:c>
      <x:c r="S367" t="n">
        <x:f>MIN(ReadMe!$C$8,MAX(0,INT(G367/ReadMe!$C$9)))</x:f>
        <x:v>2</x:v>
      </x:c>
      <x:c r="T367" t="n">
        <x:f>MIN(ReadMe!$C$8,MAX(0,INT(H367/ReadMe!$C$9)))</x:f>
        <x:v>2</x:v>
      </x:c>
    </x:row>
    <x:row r="368">
      <x:c r="A368" t="n">
        <x:v>362</x:v>
      </x:c>
      <x:c r="B368" s="97" t="n">
        <x:f>A368*ReadMe!$C$12</x:f>
        <x:v>90.5</x:v>
      </x:c>
      <x:c r="C368" s="97" t="n">
        <x:f>MIN(ReadMe!$C$10,C367+I368)</x:f>
        <x:v>806.1842717441976</x:v>
      </x:c>
      <x:c r="D368" s="97" t="n">
        <x:f>MIN(ReadMe!$C$10,D367+J368)</x:f>
        <x:v>788.8116757696629</x:v>
      </x:c>
      <x:c r="E368" s="97" t="n">
        <x:f>MIN(ReadMe!$C$10,E367+K368)</x:f>
        <x:v>772.1257324623331</x:v>
      </x:c>
      <x:c r="F368" s="97" t="n">
        <x:f>MIN(ReadMe!$C$10,F367+L368)</x:f>
        <x:v>795.6644505569552</x:v>
      </x:c>
      <x:c r="G368" s="97" t="n">
        <x:f>MIN(ReadMe!$C$10,G367+M368)</x:f>
        <x:v>751.2268758034799</x:v>
      </x:c>
      <x:c r="H368" s="97" t="n">
        <x:f>MIN(ReadMe!$C$10,H367+N368)</x:f>
        <x:v>781.1494898860957</x:v>
      </x:c>
      <x:c r="I368" s="97" t="n">
        <x:f>IF(OR($A368&lt;=Drivers!$H$6,C367&gt;=ReadMe!$C$10),0,MAX(ReadMe!$C$15,(Drivers!$E$6+Drivers!$F$6*SIN($A368*ReadMe!$C$14+Drivers!$G$6))*INDEX(TrackData!$G$6:$G$315,MOD(INT(C367),ReadMe!$C$9)+1)*IF(AND($A368&gt;=Drivers!$I$6,$A368&lt;Drivers!$I$6+Drivers!$J$6),Drivers!$K$6,1)*IF(AND($A368&gt;=Drivers!$L$6,$A368&lt;Drivers!$L$6+Drivers!$M$6),Drivers!$N$6,1)))</x:f>
        <x:v>1.6068521809145981</x:v>
      </x:c>
      <x:c r="J368" s="97" t="n">
        <x:f>IF(OR($A368&lt;=Drivers!$H$7,D367&gt;=ReadMe!$C$10),0,MAX(ReadMe!$C$15,(Drivers!$E$7+Drivers!$F$7*SIN($A368*ReadMe!$C$14+Drivers!$G$7))*INDEX(TrackData!$G$6:$G$315,MOD(INT(D367),ReadMe!$C$9)+1)*IF(AND($A368&gt;=Drivers!$I$7,$A368&lt;Drivers!$I$7+Drivers!$J$7),Drivers!$K$7,1)*IF(AND($A368&gt;=Drivers!$L$7,$A368&lt;Drivers!$L$7+Drivers!$M$7),Drivers!$N$7,1)))</x:f>
        <x:v>1.6957162311848994</x:v>
      </x:c>
      <x:c r="K368" s="97" t="n">
        <x:f>IF(OR($A368&lt;=Drivers!$H$8,E367&gt;=ReadMe!$C$10),0,MAX(ReadMe!$C$15,(Drivers!$E$8+Drivers!$F$8*SIN($A368*ReadMe!$C$14+Drivers!$G$8))*INDEX(TrackData!$G$6:$G$315,MOD(INT(E367),ReadMe!$C$9)+1)*IF(AND($A368&gt;=Drivers!$I$8,$A368&lt;Drivers!$I$8+Drivers!$J$8),Drivers!$K$8,1)*IF(AND($A368&gt;=Drivers!$L$8,$A368&lt;Drivers!$L$8+Drivers!$M$8),Drivers!$N$8,1)))</x:f>
        <x:v>2.895599671202456</x:v>
      </x:c>
      <x:c r="L368" s="97" t="n">
        <x:f>IF(OR($A368&lt;=Drivers!$H$9,F367&gt;=ReadMe!$C$10),0,MAX(ReadMe!$C$15,(Drivers!$E$9+Drivers!$F$9*SIN($A368*ReadMe!$C$14+Drivers!$G$9))*INDEX(TrackData!$G$6:$G$315,MOD(INT(F367),ReadMe!$C$9)+1)*IF(AND($A368&gt;=Drivers!$I$9,$A368&lt;Drivers!$I$9+Drivers!$J$9),Drivers!$K$9,1)*IF(AND($A368&gt;=Drivers!$L$9,$A368&lt;Drivers!$L$9+Drivers!$M$9),Drivers!$N$9,1)))</x:f>
        <x:v>1.8950800797941183</x:v>
      </x:c>
      <x:c r="M368" s="97" t="n">
        <x:f>IF(OR($A368&lt;=Drivers!$H$10,G367&gt;=ReadMe!$C$10),0,MAX(ReadMe!$C$15,(Drivers!$E$10+Drivers!$F$10*SIN($A368*ReadMe!$C$14+Drivers!$G$10))*INDEX(TrackData!$G$6:$G$315,MOD(INT(G367),ReadMe!$C$9)+1)*IF(AND($A368&gt;=Drivers!$I$10,$A368&lt;Drivers!$I$10+Drivers!$J$10),Drivers!$K$10,1)*IF(AND($A368&gt;=Drivers!$L$10,$A368&lt;Drivers!$L$10+Drivers!$M$10),Drivers!$N$10,1)))</x:f>
        <x:v>2.456116273251311</x:v>
      </x:c>
      <x:c r="N368" s="97" t="n">
        <x:f>IF(OR($A368&lt;=Drivers!$H$11,H367&gt;=ReadMe!$C$10),0,MAX(ReadMe!$C$15,(Drivers!$E$11+Drivers!$F$11*SIN($A368*ReadMe!$C$14+Drivers!$G$11))*INDEX(TrackData!$G$6:$G$315,MOD(INT(H367),ReadMe!$C$9)+1)*IF(AND($A368&gt;=Drivers!$I$11,$A368&lt;Drivers!$I$11+Drivers!$J$11),Drivers!$K$11,1)*IF(AND($A368&gt;=Drivers!$L$11,$A368&lt;Drivers!$L$11+Drivers!$M$11),Drivers!$N$11,1)))</x:f>
        <x:v>2.3802150831715823</x:v>
      </x:c>
      <x:c r="O368" t="n">
        <x:f>MIN(ReadMe!$C$8,MAX(0,INT(C368/ReadMe!$C$9)))</x:f>
        <x:v>2</x:v>
      </x:c>
      <x:c r="P368" t="n">
        <x:f>MIN(ReadMe!$C$8,MAX(0,INT(D368/ReadMe!$C$9)))</x:f>
        <x:v>2</x:v>
      </x:c>
      <x:c r="Q368" t="n">
        <x:f>MIN(ReadMe!$C$8,MAX(0,INT(E368/ReadMe!$C$9)))</x:f>
        <x:v>2</x:v>
      </x:c>
      <x:c r="R368" t="n">
        <x:f>MIN(ReadMe!$C$8,MAX(0,INT(F368/ReadMe!$C$9)))</x:f>
        <x:v>2</x:v>
      </x:c>
      <x:c r="S368" t="n">
        <x:f>MIN(ReadMe!$C$8,MAX(0,INT(G368/ReadMe!$C$9)))</x:f>
        <x:v>2</x:v>
      </x:c>
      <x:c r="T368" t="n">
        <x:f>MIN(ReadMe!$C$8,MAX(0,INT(H368/ReadMe!$C$9)))</x:f>
        <x:v>2</x:v>
      </x:c>
    </x:row>
    <x:row r="369">
      <x:c r="A369" t="n">
        <x:v>363</x:v>
      </x:c>
      <x:c r="B369" s="97" t="n">
        <x:f>A369*ReadMe!$C$12</x:f>
        <x:v>90.75</x:v>
      </x:c>
      <x:c r="C369" s="97" t="n">
        <x:f>MIN(ReadMe!$C$10,C368+I369)</x:f>
        <x:v>807.7941469613895</x:v>
      </x:c>
      <x:c r="D369" s="97" t="n">
        <x:f>MIN(ReadMe!$C$10,D368+J369)</x:f>
        <x:v>790.5236859829638</x:v>
      </x:c>
      <x:c r="E369" s="97" t="n">
        <x:f>MIN(ReadMe!$C$10,E368+K369)</x:f>
        <x:v>775.0329432287234</x:v>
      </x:c>
      <x:c r="F369" s="97" t="n">
        <x:f>MIN(ReadMe!$C$10,F368+L369)</x:f>
        <x:v>798.5208919174959</x:v>
      </x:c>
      <x:c r="G369" s="97" t="n">
        <x:f>MIN(ReadMe!$C$10,G368+M369)</x:f>
        <x:v>753.6570872438904</x:v>
      </x:c>
      <x:c r="H369" s="97" t="n">
        <x:f>MIN(ReadMe!$C$10,H368+N369)</x:f>
        <x:v>783.5219390937524</x:v>
      </x:c>
      <x:c r="I369" s="97" t="n">
        <x:f>IF(OR($A369&lt;=Drivers!$H$6,C368&gt;=ReadMe!$C$10),0,MAX(ReadMe!$C$15,(Drivers!$E$6+Drivers!$F$6*SIN($A369*ReadMe!$C$14+Drivers!$G$6))*INDEX(TrackData!$G$6:$G$315,MOD(INT(C368),ReadMe!$C$9)+1)*IF(AND($A369&gt;=Drivers!$I$6,$A369&lt;Drivers!$I$6+Drivers!$J$6),Drivers!$K$6,1)*IF(AND($A369&gt;=Drivers!$L$6,$A369&lt;Drivers!$L$6+Drivers!$M$6),Drivers!$N$6,1)))</x:f>
        <x:v>1.6098752171918354</x:v>
      </x:c>
      <x:c r="J369" s="97" t="n">
        <x:f>IF(OR($A369&lt;=Drivers!$H$7,D368&gt;=ReadMe!$C$10),0,MAX(ReadMe!$C$15,(Drivers!$E$7+Drivers!$F$7*SIN($A369*ReadMe!$C$14+Drivers!$G$7))*INDEX(TrackData!$G$6:$G$315,MOD(INT(D368),ReadMe!$C$9)+1)*IF(AND($A369&gt;=Drivers!$I$7,$A369&lt;Drivers!$I$7+Drivers!$J$7),Drivers!$K$7,1)*IF(AND($A369&gt;=Drivers!$L$7,$A369&lt;Drivers!$L$7+Drivers!$M$7),Drivers!$N$7,1)))</x:f>
        <x:v>1.7120102133009432</x:v>
      </x:c>
      <x:c r="K369" s="97" t="n">
        <x:f>IF(OR($A369&lt;=Drivers!$H$8,E368&gt;=ReadMe!$C$10),0,MAX(ReadMe!$C$15,(Drivers!$E$8+Drivers!$F$8*SIN($A369*ReadMe!$C$14+Drivers!$G$8))*INDEX(TrackData!$G$6:$G$315,MOD(INT(E368),ReadMe!$C$9)+1)*IF(AND($A369&gt;=Drivers!$I$8,$A369&lt;Drivers!$I$8+Drivers!$J$8),Drivers!$K$8,1)*IF(AND($A369&gt;=Drivers!$L$8,$A369&lt;Drivers!$L$8+Drivers!$M$8),Drivers!$N$8,1)))</x:f>
        <x:v>2.907210766390287</x:v>
      </x:c>
      <x:c r="L369" s="97" t="n">
        <x:f>IF(OR($A369&lt;=Drivers!$H$9,F368&gt;=ReadMe!$C$10),0,MAX(ReadMe!$C$15,(Drivers!$E$9+Drivers!$F$9*SIN($A369*ReadMe!$C$14+Drivers!$G$9))*INDEX(TrackData!$G$6:$G$315,MOD(INT(F368),ReadMe!$C$9)+1)*IF(AND($A369&gt;=Drivers!$I$9,$A369&lt;Drivers!$I$9+Drivers!$J$9),Drivers!$K$9,1)*IF(AND($A369&gt;=Drivers!$L$9,$A369&lt;Drivers!$L$9+Drivers!$M$9),Drivers!$N$9,1)))</x:f>
        <x:v>2.8564413605407117</x:v>
      </x:c>
      <x:c r="M369" s="97" t="n">
        <x:f>IF(OR($A369&lt;=Drivers!$H$10,G368&gt;=ReadMe!$C$10),0,MAX(ReadMe!$C$15,(Drivers!$E$10+Drivers!$F$10*SIN($A369*ReadMe!$C$14+Drivers!$G$10))*INDEX(TrackData!$G$6:$G$315,MOD(INT(G368),ReadMe!$C$9)+1)*IF(AND($A369&gt;=Drivers!$I$10,$A369&lt;Drivers!$I$10+Drivers!$J$10),Drivers!$K$10,1)*IF(AND($A369&gt;=Drivers!$L$10,$A369&lt;Drivers!$L$10+Drivers!$M$10),Drivers!$N$10,1)))</x:f>
        <x:v>2.430211440410529</x:v>
      </x:c>
      <x:c r="N369" s="97" t="n">
        <x:f>IF(OR($A369&lt;=Drivers!$H$11,H368&gt;=ReadMe!$C$10),0,MAX(ReadMe!$C$15,(Drivers!$E$11+Drivers!$F$11*SIN($A369*ReadMe!$C$14+Drivers!$G$11))*INDEX(TrackData!$G$6:$G$315,MOD(INT(H368),ReadMe!$C$9)+1)*IF(AND($A369&gt;=Drivers!$I$11,$A369&lt;Drivers!$I$11+Drivers!$J$11),Drivers!$K$11,1)*IF(AND($A369&gt;=Drivers!$L$11,$A369&lt;Drivers!$L$11+Drivers!$M$11),Drivers!$N$11,1)))</x:f>
        <x:v>2.3724492076566803</x:v>
      </x:c>
      <x:c r="O369" t="n">
        <x:f>MIN(ReadMe!$C$8,MAX(0,INT(C369/ReadMe!$C$9)))</x:f>
        <x:v>2</x:v>
      </x:c>
      <x:c r="P369" t="n">
        <x:f>MIN(ReadMe!$C$8,MAX(0,INT(D369/ReadMe!$C$9)))</x:f>
        <x:v>2</x:v>
      </x:c>
      <x:c r="Q369" t="n">
        <x:f>MIN(ReadMe!$C$8,MAX(0,INT(E369/ReadMe!$C$9)))</x:f>
        <x:v>2</x:v>
      </x:c>
      <x:c r="R369" t="n">
        <x:f>MIN(ReadMe!$C$8,MAX(0,INT(F369/ReadMe!$C$9)))</x:f>
        <x:v>2</x:v>
      </x:c>
      <x:c r="S369" t="n">
        <x:f>MIN(ReadMe!$C$8,MAX(0,INT(G369/ReadMe!$C$9)))</x:f>
        <x:v>2</x:v>
      </x:c>
      <x:c r="T369" t="n">
        <x:f>MIN(ReadMe!$C$8,MAX(0,INT(H369/ReadMe!$C$9)))</x:f>
        <x:v>2</x:v>
      </x:c>
    </x:row>
    <x:row r="370">
      <x:c r="A370" t="n">
        <x:v>364</x:v>
      </x:c>
      <x:c r="B370" s="97" t="n">
        <x:f>A370*ReadMe!$C$12</x:f>
        <x:v>91</x:v>
      </x:c>
      <x:c r="C370" s="97" t="n">
        <x:f>MIN(ReadMe!$C$10,C369+I370)</x:f>
        <x:v>809.4080485366985</x:v>
      </x:c>
      <x:c r="D370" s="97" t="n">
        <x:f>MIN(ReadMe!$C$10,D369+J370)</x:f>
        <x:v>792.2521085308538</x:v>
      </x:c>
      <x:c r="E370" s="97" t="n">
        <x:f>MIN(ReadMe!$C$10,E369+K370)</x:f>
        <x:v>777.9494433786471</x:v>
      </x:c>
      <x:c r="F370" s="97" t="n">
        <x:f>MIN(ReadMe!$C$10,F369+L370)</x:f>
        <x:v>800.3955581023706</x:v>
      </x:c>
      <x:c r="G370" s="97" t="n">
        <x:f>MIN(ReadMe!$C$10,G369+M370)</x:f>
        <x:v>756.0622186012089</x:v>
      </x:c>
      <x:c r="H370" s="97" t="n">
        <x:f>MIN(ReadMe!$C$10,H369+N370)</x:f>
        <x:v>785.8884645254196</x:v>
      </x:c>
      <x:c r="I370" s="97" t="n">
        <x:f>IF(OR($A370&lt;=Drivers!$H$6,C369&gt;=ReadMe!$C$10),0,MAX(ReadMe!$C$15,(Drivers!$E$6+Drivers!$F$6*SIN($A370*ReadMe!$C$14+Drivers!$G$6))*INDEX(TrackData!$G$6:$G$315,MOD(INT(C369),ReadMe!$C$9)+1)*IF(AND($A370&gt;=Drivers!$I$6,$A370&lt;Drivers!$I$6+Drivers!$J$6),Drivers!$K$6,1)*IF(AND($A370&gt;=Drivers!$L$6,$A370&lt;Drivers!$L$6+Drivers!$M$6),Drivers!$N$6,1)))</x:f>
        <x:v>1.6139015753090378</x:v>
      </x:c>
      <x:c r="J370" s="97" t="n">
        <x:f>IF(OR($A370&lt;=Drivers!$H$7,D369&gt;=ReadMe!$C$10),0,MAX(ReadMe!$C$15,(Drivers!$E$7+Drivers!$F$7*SIN($A370*ReadMe!$C$14+Drivers!$G$7))*INDEX(TrackData!$G$6:$G$315,MOD(INT(D369),ReadMe!$C$9)+1)*IF(AND($A370&gt;=Drivers!$I$7,$A370&lt;Drivers!$I$7+Drivers!$J$7),Drivers!$K$7,1)*IF(AND($A370&gt;=Drivers!$L$7,$A370&lt;Drivers!$L$7+Drivers!$M$7),Drivers!$N$7,1)))</x:f>
        <x:v>1.7284225478899655</x:v>
      </x:c>
      <x:c r="K370" s="97" t="n">
        <x:f>IF(OR($A370&lt;=Drivers!$H$8,E369&gt;=ReadMe!$C$10),0,MAX(ReadMe!$C$15,(Drivers!$E$8+Drivers!$F$8*SIN($A370*ReadMe!$C$14+Drivers!$G$8))*INDEX(TrackData!$G$6:$G$315,MOD(INT(E369),ReadMe!$C$9)+1)*IF(AND($A370&gt;=Drivers!$I$8,$A370&lt;Drivers!$I$8+Drivers!$J$8),Drivers!$K$8,1)*IF(AND($A370&gt;=Drivers!$L$8,$A370&lt;Drivers!$L$8+Drivers!$M$8),Drivers!$N$8,1)))</x:f>
        <x:v>2.9165001499236483</x:v>
      </x:c>
      <x:c r="L370" s="97" t="n">
        <x:f>IF(OR($A370&lt;=Drivers!$H$9,F369&gt;=ReadMe!$C$10),0,MAX(ReadMe!$C$15,(Drivers!$E$9+Drivers!$F$9*SIN($A370*ReadMe!$C$14+Drivers!$G$9))*INDEX(TrackData!$G$6:$G$315,MOD(INT(F369),ReadMe!$C$9)+1)*IF(AND($A370&gt;=Drivers!$I$9,$A370&lt;Drivers!$I$9+Drivers!$J$9),Drivers!$K$9,1)*IF(AND($A370&gt;=Drivers!$L$9,$A370&lt;Drivers!$L$9+Drivers!$M$9),Drivers!$N$9,1)))</x:f>
        <x:v>1.874666184874758</x:v>
      </x:c>
      <x:c r="M370" s="97" t="n">
        <x:f>IF(OR($A370&lt;=Drivers!$H$10,G369&gt;=ReadMe!$C$10),0,MAX(ReadMe!$C$15,(Drivers!$E$10+Drivers!$F$10*SIN($A370*ReadMe!$C$14+Drivers!$G$10))*INDEX(TrackData!$G$6:$G$315,MOD(INT(G369),ReadMe!$C$9)+1)*IF(AND($A370&gt;=Drivers!$I$10,$A370&lt;Drivers!$I$10+Drivers!$J$10),Drivers!$K$10,1)*IF(AND($A370&gt;=Drivers!$L$10,$A370&lt;Drivers!$L$10+Drivers!$M$10),Drivers!$N$10,1)))</x:f>
        <x:v>2.4051313573185404</x:v>
      </x:c>
      <x:c r="N370" s="97" t="n">
        <x:f>IF(OR($A370&lt;=Drivers!$H$11,H369&gt;=ReadMe!$C$10),0,MAX(ReadMe!$C$15,(Drivers!$E$11+Drivers!$F$11*SIN($A370*ReadMe!$C$14+Drivers!$G$11))*INDEX(TrackData!$G$6:$G$315,MOD(INT(H369),ReadMe!$C$9)+1)*IF(AND($A370&gt;=Drivers!$I$11,$A370&lt;Drivers!$I$11+Drivers!$J$11),Drivers!$K$11,1)*IF(AND($A370&gt;=Drivers!$L$11,$A370&lt;Drivers!$L$11+Drivers!$M$11),Drivers!$N$11,1)))</x:f>
        <x:v>2.3665254316672333</x:v>
      </x:c>
      <x:c r="O370" t="n">
        <x:f>MIN(ReadMe!$C$8,MAX(0,INT(C370/ReadMe!$C$9)))</x:f>
        <x:v>2</x:v>
      </x:c>
      <x:c r="P370" t="n">
        <x:f>MIN(ReadMe!$C$8,MAX(0,INT(D370/ReadMe!$C$9)))</x:f>
        <x:v>2</x:v>
      </x:c>
      <x:c r="Q370" t="n">
        <x:f>MIN(ReadMe!$C$8,MAX(0,INT(E370/ReadMe!$C$9)))</x:f>
        <x:v>2</x:v>
      </x:c>
      <x:c r="R370" t="n">
        <x:f>MIN(ReadMe!$C$8,MAX(0,INT(F370/ReadMe!$C$9)))</x:f>
        <x:v>2</x:v>
      </x:c>
      <x:c r="S370" t="n">
        <x:f>MIN(ReadMe!$C$8,MAX(0,INT(G370/ReadMe!$C$9)))</x:f>
        <x:v>2</x:v>
      </x:c>
      <x:c r="T370" t="n">
        <x:f>MIN(ReadMe!$C$8,MAX(0,INT(H370/ReadMe!$C$9)))</x:f>
        <x:v>2</x:v>
      </x:c>
    </x:row>
    <x:row r="371">
      <x:c r="A371" t="n">
        <x:v>365</x:v>
      </x:c>
      <x:c r="B371" s="97" t="n">
        <x:f>A371*ReadMe!$C$12</x:f>
        <x:v>91.25</x:v>
      </x:c>
      <x:c r="C371" s="97" t="n">
        <x:f>MIN(ReadMe!$C$10,C370+I371)</x:f>
        <x:v>811.8609326785245</x:v>
      </x:c>
      <x:c r="D371" s="97" t="n">
        <x:f>MIN(ReadMe!$C$10,D370+J371)</x:f>
        <x:v>793.9969487661264</x:v>
      </x:c>
      <x:c r="E371" s="97" t="n">
        <x:f>MIN(ReadMe!$C$10,E370+K371)</x:f>
        <x:v>780.8728472426162</x:v>
      </x:c>
      <x:c r="F371" s="97" t="n">
        <x:f>MIN(ReadMe!$C$10,F370+L371)</x:f>
        <x:v>802.2589557219094</x:v>
      </x:c>
      <x:c r="G371" s="97" t="n">
        <x:f>MIN(ReadMe!$C$10,G370+M371)</x:f>
        <x:v>758.4432673027112</x:v>
      </x:c>
      <x:c r="H371" s="97" t="n">
        <x:f>MIN(ReadMe!$C$10,H370+N371)</x:f>
        <x:v>787.4477043222643</x:v>
      </x:c>
      <x:c r="I371" s="97" t="n">
        <x:f>IF(OR($A371&lt;=Drivers!$H$6,C370&gt;=ReadMe!$C$10),0,MAX(ReadMe!$C$15,(Drivers!$E$6+Drivers!$F$6*SIN($A371*ReadMe!$C$14+Drivers!$G$6))*INDEX(TrackData!$G$6:$G$315,MOD(INT(C370),ReadMe!$C$9)+1)*IF(AND($A371&gt;=Drivers!$I$6,$A371&lt;Drivers!$I$6+Drivers!$J$6),Drivers!$K$6,1)*IF(AND($A371&gt;=Drivers!$L$6,$A371&lt;Drivers!$L$6+Drivers!$M$6),Drivers!$N$6,1)))</x:f>
        <x:v>2.4528841418260035</x:v>
      </x:c>
      <x:c r="J371" s="97" t="n">
        <x:f>IF(OR($A371&lt;=Drivers!$H$7,D370&gt;=ReadMe!$C$10),0,MAX(ReadMe!$C$15,(Drivers!$E$7+Drivers!$F$7*SIN($A371*ReadMe!$C$14+Drivers!$G$7))*INDEX(TrackData!$G$6:$G$315,MOD(INT(D370),ReadMe!$C$9)+1)*IF(AND($A371&gt;=Drivers!$I$7,$A371&lt;Drivers!$I$7+Drivers!$J$7),Drivers!$K$7,1)*IF(AND($A371&gt;=Drivers!$L$7,$A371&lt;Drivers!$L$7+Drivers!$M$7),Drivers!$N$7,1)))</x:f>
        <x:v>1.744840235272565</x:v>
      </x:c>
      <x:c r="K371" s="97" t="n">
        <x:f>IF(OR($A371&lt;=Drivers!$H$8,E370&gt;=ReadMe!$C$10),0,MAX(ReadMe!$C$15,(Drivers!$E$8+Drivers!$F$8*SIN($A371*ReadMe!$C$14+Drivers!$G$8))*INDEX(TrackData!$G$6:$G$315,MOD(INT(E370),ReadMe!$C$9)+1)*IF(AND($A371&gt;=Drivers!$I$8,$A371&lt;Drivers!$I$8+Drivers!$J$8),Drivers!$K$8,1)*IF(AND($A371&gt;=Drivers!$L$8,$A371&lt;Drivers!$L$8+Drivers!$M$8),Drivers!$N$8,1)))</x:f>
        <x:v>2.923403863969156</x:v>
      </x:c>
      <x:c r="L371" s="97" t="n">
        <x:f>IF(OR($A371&lt;=Drivers!$H$9,F370&gt;=ReadMe!$C$10),0,MAX(ReadMe!$C$15,(Drivers!$E$9+Drivers!$F$9*SIN($A371*ReadMe!$C$14+Drivers!$G$9))*INDEX(TrackData!$G$6:$G$315,MOD(INT(F370),ReadMe!$C$9)+1)*IF(AND($A371&gt;=Drivers!$I$9,$A371&lt;Drivers!$I$9+Drivers!$J$9),Drivers!$K$9,1)*IF(AND($A371&gt;=Drivers!$L$9,$A371&lt;Drivers!$L$9+Drivers!$M$9),Drivers!$N$9,1)))</x:f>
        <x:v>1.8633976195387774</x:v>
      </x:c>
      <x:c r="M371" s="97" t="n">
        <x:f>IF(OR($A371&lt;=Drivers!$H$10,G370&gt;=ReadMe!$C$10),0,MAX(ReadMe!$C$15,(Drivers!$E$10+Drivers!$F$10*SIN($A371*ReadMe!$C$14+Drivers!$G$10))*INDEX(TrackData!$G$6:$G$315,MOD(INT(G370),ReadMe!$C$9)+1)*IF(AND($A371&gt;=Drivers!$I$10,$A371&lt;Drivers!$I$10+Drivers!$J$10),Drivers!$K$10,1)*IF(AND($A371&gt;=Drivers!$L$10,$A371&lt;Drivers!$L$10+Drivers!$M$10),Drivers!$N$10,1)))</x:f>
        <x:v>2.3810487015023214</x:v>
      </x:c>
      <x:c r="N371" s="97" t="n">
        <x:f>IF(OR($A371&lt;=Drivers!$H$11,H370&gt;=ReadMe!$C$10),0,MAX(ReadMe!$C$15,(Drivers!$E$11+Drivers!$F$11*SIN($A371*ReadMe!$C$14+Drivers!$G$11))*INDEX(TrackData!$G$6:$G$315,MOD(INT(H370),ReadMe!$C$9)+1)*IF(AND($A371&gt;=Drivers!$I$11,$A371&lt;Drivers!$I$11+Drivers!$J$11),Drivers!$K$11,1)*IF(AND($A371&gt;=Drivers!$L$11,$A371&lt;Drivers!$L$11+Drivers!$M$11),Drivers!$N$11,1)))</x:f>
        <x:v>1.559239796844647</x:v>
      </x:c>
      <x:c r="O371" t="n">
        <x:f>MIN(ReadMe!$C$8,MAX(0,INT(C371/ReadMe!$C$9)))</x:f>
        <x:v>2</x:v>
      </x:c>
      <x:c r="P371" t="n">
        <x:f>MIN(ReadMe!$C$8,MAX(0,INT(D371/ReadMe!$C$9)))</x:f>
        <x:v>2</x:v>
      </x:c>
      <x:c r="Q371" t="n">
        <x:f>MIN(ReadMe!$C$8,MAX(0,INT(E371/ReadMe!$C$9)))</x:f>
        <x:v>2</x:v>
      </x:c>
      <x:c r="R371" t="n">
        <x:f>MIN(ReadMe!$C$8,MAX(0,INT(F371/ReadMe!$C$9)))</x:f>
        <x:v>2</x:v>
      </x:c>
      <x:c r="S371" t="n">
        <x:f>MIN(ReadMe!$C$8,MAX(0,INT(G371/ReadMe!$C$9)))</x:f>
        <x:v>2</x:v>
      </x:c>
      <x:c r="T371" t="n">
        <x:f>MIN(ReadMe!$C$8,MAX(0,INT(H371/ReadMe!$C$9)))</x:f>
        <x:v>2</x:v>
      </x:c>
    </x:row>
    <x:row r="372">
      <x:c r="A372" t="n">
        <x:v>366</x:v>
      </x:c>
      <x:c r="B372" s="97" t="n">
        <x:f>A372*ReadMe!$C$12</x:f>
        <x:v>91.5</x:v>
      </x:c>
      <x:c r="C372" s="97" t="n">
        <x:f>MIN(ReadMe!$C$10,C371+I372)</x:f>
        <x:v>814.3228215472624</x:v>
      </x:c>
      <x:c r="D372" s="97" t="n">
        <x:f>MIN(ReadMe!$C$10,D371+J372)</x:f>
        <x:v>795.7580990050415</x:v>
      </x:c>
      <x:c r="E372" s="97" t="n">
        <x:f>MIN(ReadMe!$C$10,E371+K372)</x:f>
        <x:v>783.8007216187539</x:v>
      </x:c>
      <x:c r="F372" s="97" t="n">
        <x:f>MIN(ReadMe!$C$10,F371+L372)</x:f>
        <x:v>804.1104789084495</x:v>
      </x:c>
      <x:c r="G372" s="97" t="n">
        <x:f>MIN(ReadMe!$C$10,G371+M372)</x:f>
        <x:v>760.8013965858673</x:v>
      </x:c>
      <x:c r="H372" s="97" t="n">
        <x:f>MIN(ReadMe!$C$10,H371+N372)</x:f>
        <x:v>789.0055381974861</x:v>
      </x:c>
      <x:c r="I372" s="97" t="n">
        <x:f>IF(OR($A372&lt;=Drivers!$H$6,C371&gt;=ReadMe!$C$10),0,MAX(ReadMe!$C$15,(Drivers!$E$6+Drivers!$F$6*SIN($A372*ReadMe!$C$14+Drivers!$G$6))*INDEX(TrackData!$G$6:$G$315,MOD(INT(C371),ReadMe!$C$9)+1)*IF(AND($A372&gt;=Drivers!$I$6,$A372&lt;Drivers!$I$6+Drivers!$J$6),Drivers!$K$6,1)*IF(AND($A372&gt;=Drivers!$L$6,$A372&lt;Drivers!$L$6+Drivers!$M$6),Drivers!$N$6,1)))</x:f>
        <x:v>2.461888868737895</x:v>
      </x:c>
      <x:c r="J372" s="97" t="n">
        <x:f>IF(OR($A372&lt;=Drivers!$H$7,D371&gt;=ReadMe!$C$10),0,MAX(ReadMe!$C$15,(Drivers!$E$7+Drivers!$F$7*SIN($A372*ReadMe!$C$14+Drivers!$G$7))*INDEX(TrackData!$G$6:$G$315,MOD(INT(D371),ReadMe!$C$9)+1)*IF(AND($A372&gt;=Drivers!$I$7,$A372&lt;Drivers!$I$7+Drivers!$J$7),Drivers!$K$7,1)*IF(AND($A372&gt;=Drivers!$L$7,$A372&lt;Drivers!$L$7+Drivers!$M$7),Drivers!$N$7,1)))</x:f>
        <x:v>1.7611502389151112</x:v>
      </x:c>
      <x:c r="K372" s="97" t="n">
        <x:f>IF(OR($A372&lt;=Drivers!$H$8,E371&gt;=ReadMe!$C$10),0,MAX(ReadMe!$C$15,(Drivers!$E$8+Drivers!$F$8*SIN($A372*ReadMe!$C$14+Drivers!$G$8))*INDEX(TrackData!$G$6:$G$315,MOD(INT(E371),ReadMe!$C$9)+1)*IF(AND($A372&gt;=Drivers!$I$8,$A372&lt;Drivers!$I$8+Drivers!$J$8),Drivers!$K$8,1)*IF(AND($A372&gt;=Drivers!$L$8,$A372&lt;Drivers!$L$8+Drivers!$M$8),Drivers!$N$8,1)))</x:f>
        <x:v>2.927874376137705</x:v>
      </x:c>
      <x:c r="L372" s="97" t="n">
        <x:f>IF(OR($A372&lt;=Drivers!$H$9,F371&gt;=ReadMe!$C$10),0,MAX(ReadMe!$C$15,(Drivers!$E$9+Drivers!$F$9*SIN($A372*ReadMe!$C$14+Drivers!$G$9))*INDEX(TrackData!$G$6:$G$315,MOD(INT(F371),ReadMe!$C$9)+1)*IF(AND($A372&gt;=Drivers!$I$9,$A372&lt;Drivers!$I$9+Drivers!$J$9),Drivers!$K$9,1)*IF(AND($A372&gt;=Drivers!$L$9,$A372&lt;Drivers!$L$9+Drivers!$M$9),Drivers!$N$9,1)))</x:f>
        <x:v>1.8515231865401602</x:v>
      </x:c>
      <x:c r="M372" s="97" t="n">
        <x:f>IF(OR($A372&lt;=Drivers!$H$10,G371&gt;=ReadMe!$C$10),0,MAX(ReadMe!$C$15,(Drivers!$E$10+Drivers!$F$10*SIN($A372*ReadMe!$C$14+Drivers!$G$10))*INDEX(TrackData!$G$6:$G$315,MOD(INT(G371),ReadMe!$C$9)+1)*IF(AND($A372&gt;=Drivers!$I$10,$A372&lt;Drivers!$I$10+Drivers!$J$10),Drivers!$K$10,1)*IF(AND($A372&gt;=Drivers!$L$10,$A372&lt;Drivers!$L$10+Drivers!$M$10),Drivers!$N$10,1)))</x:f>
        <x:v>2.3581292831561234</x:v>
      </x:c>
      <x:c r="N372" s="97" t="n">
        <x:f>IF(OR($A372&lt;=Drivers!$H$11,H371&gt;=ReadMe!$C$10),0,MAX(ReadMe!$C$15,(Drivers!$E$11+Drivers!$F$11*SIN($A372*ReadMe!$C$14+Drivers!$G$11))*INDEX(TrackData!$G$6:$G$315,MOD(INT(H371),ReadMe!$C$9)+1)*IF(AND($A372&gt;=Drivers!$I$11,$A372&lt;Drivers!$I$11+Drivers!$J$11),Drivers!$K$11,1)*IF(AND($A372&gt;=Drivers!$L$11,$A372&lt;Drivers!$L$11+Drivers!$M$11),Drivers!$N$11,1)))</x:f>
        <x:v>1.5578338752218002</x:v>
      </x:c>
      <x:c r="O372" t="n">
        <x:f>MIN(ReadMe!$C$8,MAX(0,INT(C372/ReadMe!$C$9)))</x:f>
        <x:v>2</x:v>
      </x:c>
      <x:c r="P372" t="n">
        <x:f>MIN(ReadMe!$C$8,MAX(0,INT(D372/ReadMe!$C$9)))</x:f>
        <x:v>2</x:v>
      </x:c>
      <x:c r="Q372" t="n">
        <x:f>MIN(ReadMe!$C$8,MAX(0,INT(E372/ReadMe!$C$9)))</x:f>
        <x:v>2</x:v>
      </x:c>
      <x:c r="R372" t="n">
        <x:f>MIN(ReadMe!$C$8,MAX(0,INT(F372/ReadMe!$C$9)))</x:f>
        <x:v>2</x:v>
      </x:c>
      <x:c r="S372" t="n">
        <x:f>MIN(ReadMe!$C$8,MAX(0,INT(G372/ReadMe!$C$9)))</x:f>
        <x:v>2</x:v>
      </x:c>
      <x:c r="T372" t="n">
        <x:f>MIN(ReadMe!$C$8,MAX(0,INT(H372/ReadMe!$C$9)))</x:f>
        <x:v>2</x:v>
      </x:c>
    </x:row>
    <x:row r="373">
      <x:c r="A373" t="n">
        <x:v>367</x:v>
      </x:c>
      <x:c r="B373" s="97" t="n">
        <x:f>A373*ReadMe!$C$12</x:f>
        <x:v>91.75</x:v>
      </x:c>
      <x:c r="C373" s="97" t="n">
        <x:f>MIN(ReadMe!$C$10,C372+I373)</x:f>
        <x:v>815.9545115632037</x:v>
      </x:c>
      <x:c r="D373" s="97" t="n">
        <x:f>MIN(ReadMe!$C$10,D372+J373)</x:f>
        <x:v>798.4508872833619</x:v>
      </x:c>
      <x:c r="E373" s="97" t="n">
        <x:f>MIN(ReadMe!$C$10,E372+K373)</x:f>
        <x:v>786.730602525501</x:v>
      </x:c>
      <x:c r="F373" s="97" t="n">
        <x:f>MIN(ReadMe!$C$10,F372+L373)</x:f>
        <x:v>805.9496035503464</x:v>
      </x:c>
      <x:c r="G373" s="97" t="n">
        <x:f>MIN(ReadMe!$C$10,G372+M373)</x:f>
        <x:v>763.137927489398</x:v>
      </x:c>
      <x:c r="H373" s="97" t="n">
        <x:f>MIN(ReadMe!$C$10,H372+N373)</x:f>
        <x:v>790.563236897353</x:v>
      </x:c>
      <x:c r="I373" s="97" t="n">
        <x:f>IF(OR($A373&lt;=Drivers!$H$6,C372&gt;=ReadMe!$C$10),0,MAX(ReadMe!$C$15,(Drivers!$E$6+Drivers!$F$6*SIN($A373*ReadMe!$C$14+Drivers!$G$6))*INDEX(TrackData!$G$6:$G$315,MOD(INT(C372),ReadMe!$C$9)+1)*IF(AND($A373&gt;=Drivers!$I$6,$A373&lt;Drivers!$I$6+Drivers!$J$6),Drivers!$K$6,1)*IF(AND($A373&gt;=Drivers!$L$6,$A373&lt;Drivers!$L$6+Drivers!$M$6),Drivers!$N$6,1)))</x:f>
        <x:v>1.6316900159413539</x:v>
      </x:c>
      <x:c r="J373" s="97" t="n">
        <x:f>IF(OR($A373&lt;=Drivers!$H$7,D372&gt;=ReadMe!$C$10),0,MAX(ReadMe!$C$15,(Drivers!$E$7+Drivers!$F$7*SIN($A373*ReadMe!$C$14+Drivers!$G$7))*INDEX(TrackData!$G$6:$G$315,MOD(INT(D372),ReadMe!$C$9)+1)*IF(AND($A373&gt;=Drivers!$I$7,$A373&lt;Drivers!$I$7+Drivers!$J$7),Drivers!$K$7,1)*IF(AND($A373&gt;=Drivers!$L$7,$A373&lt;Drivers!$L$7+Drivers!$M$7),Drivers!$N$7,1)))</x:f>
        <x:v>2.692788278320431</x:v>
      </x:c>
      <x:c r="K373" s="97" t="n">
        <x:f>IF(OR($A373&lt;=Drivers!$H$8,E372&gt;=ReadMe!$C$10),0,MAX(ReadMe!$C$15,(Drivers!$E$8+Drivers!$F$8*SIN($A373*ReadMe!$C$14+Drivers!$G$8))*INDEX(TrackData!$G$6:$G$315,MOD(INT(E372),ReadMe!$C$9)+1)*IF(AND($A373&gt;=Drivers!$I$8,$A373&lt;Drivers!$I$8+Drivers!$J$8),Drivers!$K$8,1)*IF(AND($A373&gt;=Drivers!$L$8,$A373&lt;Drivers!$L$8+Drivers!$M$8),Drivers!$N$8,1)))</x:f>
        <x:v>2.9298809067471563</x:v>
      </x:c>
      <x:c r="L373" s="97" t="n">
        <x:f>IF(OR($A373&lt;=Drivers!$H$9,F372&gt;=ReadMe!$C$10),0,MAX(ReadMe!$C$15,(Drivers!$E$9+Drivers!$F$9*SIN($A373*ReadMe!$C$14+Drivers!$G$9))*INDEX(TrackData!$G$6:$G$315,MOD(INT(F372),ReadMe!$C$9)+1)*IF(AND($A373&gt;=Drivers!$I$9,$A373&lt;Drivers!$I$9+Drivers!$J$9),Drivers!$K$9,1)*IF(AND($A373&gt;=Drivers!$L$9,$A373&lt;Drivers!$L$9+Drivers!$M$9),Drivers!$N$9,1)))</x:f>
        <x:v>1.8391246418968958</x:v>
      </x:c>
      <x:c r="M373" s="97" t="n">
        <x:f>IF(OR($A373&lt;=Drivers!$H$10,G372&gt;=ReadMe!$C$10),0,MAX(ReadMe!$C$15,(Drivers!$E$10+Drivers!$F$10*SIN($A373*ReadMe!$C$14+Drivers!$G$10))*INDEX(TrackData!$G$6:$G$315,MOD(INT(G372),ReadMe!$C$9)+1)*IF(AND($A373&gt;=Drivers!$I$10,$A373&lt;Drivers!$I$10+Drivers!$J$10),Drivers!$K$10,1)*IF(AND($A373&gt;=Drivers!$L$10,$A373&lt;Drivers!$L$10+Drivers!$M$10),Drivers!$N$10,1)))</x:f>
        <x:v>2.3365309035306514</x:v>
      </x:c>
      <x:c r="N373" s="97" t="n">
        <x:f>IF(OR($A373&lt;=Drivers!$H$11,H372&gt;=ReadMe!$C$10),0,MAX(ReadMe!$C$15,(Drivers!$E$11+Drivers!$F$11*SIN($A373*ReadMe!$C$14+Drivers!$G$11))*INDEX(TrackData!$G$6:$G$315,MOD(INT(H372),ReadMe!$C$9)+1)*IF(AND($A373&gt;=Drivers!$I$11,$A373&lt;Drivers!$I$11+Drivers!$J$11),Drivers!$K$11,1)*IF(AND($A373&gt;=Drivers!$L$11,$A373&lt;Drivers!$L$11+Drivers!$M$11),Drivers!$N$11,1)))</x:f>
        <x:v>1.5576986998669475</x:v>
      </x:c>
      <x:c r="O373" t="n">
        <x:f>MIN(ReadMe!$C$8,MAX(0,INT(C373/ReadMe!$C$9)))</x:f>
        <x:v>2</x:v>
      </x:c>
      <x:c r="P373" t="n">
        <x:f>MIN(ReadMe!$C$8,MAX(0,INT(D373/ReadMe!$C$9)))</x:f>
        <x:v>2</x:v>
      </x:c>
      <x:c r="Q373" t="n">
        <x:f>MIN(ReadMe!$C$8,MAX(0,INT(E373/ReadMe!$C$9)))</x:f>
        <x:v>2</x:v>
      </x:c>
      <x:c r="R373" t="n">
        <x:f>MIN(ReadMe!$C$8,MAX(0,INT(F373/ReadMe!$C$9)))</x:f>
        <x:v>2</x:v>
      </x:c>
      <x:c r="S373" t="n">
        <x:f>MIN(ReadMe!$C$8,MAX(0,INT(G373/ReadMe!$C$9)))</x:f>
        <x:v>2</x:v>
      </x:c>
      <x:c r="T373" t="n">
        <x:f>MIN(ReadMe!$C$8,MAX(0,INT(H373/ReadMe!$C$9)))</x:f>
        <x:v>2</x:v>
      </x:c>
    </x:row>
    <x:row r="374">
      <x:c r="A374" t="n">
        <x:v>368</x:v>
      </x:c>
      <x:c r="B374" s="97" t="n">
        <x:f>A374*ReadMe!$C$12</x:f>
        <x:v>92</x:v>
      </x:c>
      <x:c r="C374" s="97" t="n">
        <x:f>MIN(ReadMe!$C$10,C373+I374)</x:f>
        <x:v>817.5938980676655</x:v>
      </x:c>
      <x:c r="D374" s="97" t="n">
        <x:f>MIN(ReadMe!$C$10,D373+J374)</x:f>
        <x:v>800.2438868124021</x:v>
      </x:c>
      <x:c r="E374" s="97" t="n">
        <x:f>MIN(ReadMe!$C$10,E373+K374)</x:f>
        <x:v>788.6640128883906</x:v>
      </x:c>
      <x:c r="F374" s="97" t="n">
        <x:f>MIN(ReadMe!$C$10,F373+L374)</x:f>
        <x:v>807.7758909005062</x:v>
      </x:c>
      <x:c r="G374" s="97" t="n">
        <x:f>MIN(ReadMe!$C$10,G373+M374)</x:f>
        <x:v>765.4543297578622</x:v>
      </x:c>
      <x:c r="H374" s="97" t="n">
        <x:f>MIN(ReadMe!$C$10,H373+N374)</x:f>
        <x:v>792.1220720988216</x:v>
      </x:c>
      <x:c r="I374" s="97" t="n">
        <x:f>IF(OR($A374&lt;=Drivers!$H$6,C373&gt;=ReadMe!$C$10),0,MAX(ReadMe!$C$15,(Drivers!$E$6+Drivers!$F$6*SIN($A374*ReadMe!$C$14+Drivers!$G$6))*INDEX(TrackData!$G$6:$G$315,MOD(INT(C373),ReadMe!$C$9)+1)*IF(AND($A374&gt;=Drivers!$I$6,$A374&lt;Drivers!$I$6+Drivers!$J$6),Drivers!$K$6,1)*IF(AND($A374&gt;=Drivers!$L$6,$A374&lt;Drivers!$L$6+Drivers!$M$6),Drivers!$N$6,1)))</x:f>
        <x:v>1.6393865044617442</x:v>
      </x:c>
      <x:c r="J374" s="97" t="n">
        <x:f>IF(OR($A374&lt;=Drivers!$H$7,D373&gt;=ReadMe!$C$10),0,MAX(ReadMe!$C$15,(Drivers!$E$7+Drivers!$F$7*SIN($A374*ReadMe!$C$14+Drivers!$G$7))*INDEX(TrackData!$G$6:$G$315,MOD(INT(D373),ReadMe!$C$9)+1)*IF(AND($A374&gt;=Drivers!$I$7,$A374&lt;Drivers!$I$7+Drivers!$J$7),Drivers!$K$7,1)*IF(AND($A374&gt;=Drivers!$L$7,$A374&lt;Drivers!$L$7+Drivers!$M$7),Drivers!$N$7,1)))</x:f>
        <x:v>1.7929995290401841</x:v>
      </x:c>
      <x:c r="K374" s="97" t="n">
        <x:f>IF(OR($A374&lt;=Drivers!$H$8,E373&gt;=ReadMe!$C$10),0,MAX(ReadMe!$C$15,(Drivers!$E$8+Drivers!$F$8*SIN($A374*ReadMe!$C$14+Drivers!$G$8))*INDEX(TrackData!$G$6:$G$315,MOD(INT(E373),ReadMe!$C$9)+1)*IF(AND($A374&gt;=Drivers!$I$8,$A374&lt;Drivers!$I$8+Drivers!$J$8),Drivers!$K$8,1)*IF(AND($A374&gt;=Drivers!$L$8,$A374&lt;Drivers!$L$8+Drivers!$M$8),Drivers!$N$8,1)))</x:f>
        <x:v>1.9334103628896324</x:v>
      </x:c>
      <x:c r="L374" s="97" t="n">
        <x:f>IF(OR($A374&lt;=Drivers!$H$9,F373&gt;=ReadMe!$C$10),0,MAX(ReadMe!$C$15,(Drivers!$E$9+Drivers!$F$9*SIN($A374*ReadMe!$C$14+Drivers!$G$9))*INDEX(TrackData!$G$6:$G$315,MOD(INT(F373),ReadMe!$C$9)+1)*IF(AND($A374&gt;=Drivers!$I$9,$A374&lt;Drivers!$I$9+Drivers!$J$9),Drivers!$K$9,1)*IF(AND($A374&gt;=Drivers!$L$9,$A374&lt;Drivers!$L$9+Drivers!$M$9),Drivers!$N$9,1)))</x:f>
        <x:v>1.8262873501597812</x:v>
      </x:c>
      <x:c r="M374" s="97" t="n">
        <x:f>IF(OR($A374&lt;=Drivers!$H$10,G373&gt;=ReadMe!$C$10),0,MAX(ReadMe!$C$15,(Drivers!$E$10+Drivers!$F$10*SIN($A374*ReadMe!$C$14+Drivers!$G$10))*INDEX(TrackData!$G$6:$G$315,MOD(INT(G373),ReadMe!$C$9)+1)*IF(AND($A374&gt;=Drivers!$I$10,$A374&lt;Drivers!$I$10+Drivers!$J$10),Drivers!$K$10,1)*IF(AND($A374&gt;=Drivers!$L$10,$A374&lt;Drivers!$L$10+Drivers!$M$10),Drivers!$N$10,1)))</x:f>
        <x:v>2.316402268464192</x:v>
      </x:c>
      <x:c r="N374" s="97" t="n">
        <x:f>IF(OR($A374&lt;=Drivers!$H$11,H373&gt;=ReadMe!$C$10),0,MAX(ReadMe!$C$15,(Drivers!$E$11+Drivers!$F$11*SIN($A374*ReadMe!$C$14+Drivers!$G$11))*INDEX(TrackData!$G$6:$G$315,MOD(INT(H373),ReadMe!$C$9)+1)*IF(AND($A374&gt;=Drivers!$I$11,$A374&lt;Drivers!$I$11+Drivers!$J$11),Drivers!$K$11,1)*IF(AND($A374&gt;=Drivers!$L$11,$A374&lt;Drivers!$L$11+Drivers!$M$11),Drivers!$N$11,1)))</x:f>
        <x:v>1.5588352014686309</x:v>
      </x:c>
      <x:c r="O374" t="n">
        <x:f>MIN(ReadMe!$C$8,MAX(0,INT(C374/ReadMe!$C$9)))</x:f>
        <x:v>2</x:v>
      </x:c>
      <x:c r="P374" t="n">
        <x:f>MIN(ReadMe!$C$8,MAX(0,INT(D374/ReadMe!$C$9)))</x:f>
        <x:v>2</x:v>
      </x:c>
      <x:c r="Q374" t="n">
        <x:f>MIN(ReadMe!$C$8,MAX(0,INT(E374/ReadMe!$C$9)))</x:f>
        <x:v>2</x:v>
      </x:c>
      <x:c r="R374" t="n">
        <x:f>MIN(ReadMe!$C$8,MAX(0,INT(F374/ReadMe!$C$9)))</x:f>
        <x:v>2</x:v>
      </x:c>
      <x:c r="S374" t="n">
        <x:f>MIN(ReadMe!$C$8,MAX(0,INT(G374/ReadMe!$C$9)))</x:f>
        <x:v>2</x:v>
      </x:c>
      <x:c r="T374" t="n">
        <x:f>MIN(ReadMe!$C$8,MAX(0,INT(H374/ReadMe!$C$9)))</x:f>
        <x:v>2</x:v>
      </x:c>
    </x:row>
    <x:row r="375">
      <x:c r="A375" t="n">
        <x:v>369</x:v>
      </x:c>
      <x:c r="B375" s="97" t="n">
        <x:f>A375*ReadMe!$C$12</x:f>
        <x:v>92.25</x:v>
      </x:c>
      <x:c r="C375" s="97" t="n">
        <x:f>MIN(ReadMe!$C$10,C374+I375)</x:f>
        <x:v>819.2417811959158</x:v>
      </x:c>
      <x:c r="D375" s="97" t="n">
        <x:f>MIN(ReadMe!$C$10,D374+J375)</x:f>
        <x:v>802.0522063440958</x:v>
      </x:c>
      <x:c r="E375" s="97" t="n">
        <x:f>MIN(ReadMe!$C$10,E374+K375)</x:f>
        <x:v>790.5954790114453</x:v>
      </x:c>
      <x:c r="F375" s="97" t="n">
        <x:f>MIN(ReadMe!$C$10,F374+L375)</x:f>
        <x:v>809.5889905971798</x:v>
      </x:c>
      <x:c r="G375" s="97" t="n">
        <x:f>MIN(ReadMe!$C$10,G374+M375)</x:f>
        <x:v>767.7522117223982</x:v>
      </x:c>
      <x:c r="H375" s="97" t="n">
        <x:f>MIN(ReadMe!$C$10,H374+N375)</x:f>
        <x:v>793.6833076539826</x:v>
      </x:c>
      <x:c r="I375" s="97" t="n">
        <x:f>IF(OR($A375&lt;=Drivers!$H$6,C374&gt;=ReadMe!$C$10),0,MAX(ReadMe!$C$15,(Drivers!$E$6+Drivers!$F$6*SIN($A375*ReadMe!$C$14+Drivers!$G$6))*INDEX(TrackData!$G$6:$G$315,MOD(INT(C374),ReadMe!$C$9)+1)*IF(AND($A375&gt;=Drivers!$I$6,$A375&lt;Drivers!$I$6+Drivers!$J$6),Drivers!$K$6,1)*IF(AND($A375&gt;=Drivers!$L$6,$A375&lt;Drivers!$L$6+Drivers!$M$6),Drivers!$N$6,1)))</x:f>
        <x:v>1.6478831282503112</x:v>
      </x:c>
      <x:c r="J375" s="97" t="n">
        <x:f>IF(OR($A375&lt;=Drivers!$H$7,D374&gt;=ReadMe!$C$10),0,MAX(ReadMe!$C$15,(Drivers!$E$7+Drivers!$F$7*SIN($A375*ReadMe!$C$14+Drivers!$G$7))*INDEX(TrackData!$G$6:$G$315,MOD(INT(D374),ReadMe!$C$9)+1)*IF(AND($A375&gt;=Drivers!$I$7,$A375&lt;Drivers!$I$7+Drivers!$J$7),Drivers!$K$7,1)*IF(AND($A375&gt;=Drivers!$L$7,$A375&lt;Drivers!$L$7+Drivers!$M$7),Drivers!$N$7,1)))</x:f>
        <x:v>1.8083195316936036</x:v>
      </x:c>
      <x:c r="K375" s="97" t="n">
        <x:f>IF(OR($A375&lt;=Drivers!$H$8,E374&gt;=ReadMe!$C$10),0,MAX(ReadMe!$C$15,(Drivers!$E$8+Drivers!$F$8*SIN($A375*ReadMe!$C$14+Drivers!$G$8))*INDEX(TrackData!$G$6:$G$315,MOD(INT(E374),ReadMe!$C$9)+1)*IF(AND($A375&gt;=Drivers!$I$8,$A375&lt;Drivers!$I$8+Drivers!$J$8),Drivers!$K$8,1)*IF(AND($A375&gt;=Drivers!$L$8,$A375&lt;Drivers!$L$8+Drivers!$M$8),Drivers!$N$8,1)))</x:f>
        <x:v>1.9314661230545902</x:v>
      </x:c>
      <x:c r="L375" s="97" t="n">
        <x:f>IF(OR($A375&lt;=Drivers!$H$9,F374&gt;=ReadMe!$C$10),0,MAX(ReadMe!$C$15,(Drivers!$E$9+Drivers!$F$9*SIN($A375*ReadMe!$C$14+Drivers!$G$9))*INDEX(TrackData!$G$6:$G$315,MOD(INT(F374),ReadMe!$C$9)+1)*IF(AND($A375&gt;=Drivers!$I$9,$A375&lt;Drivers!$I$9+Drivers!$J$9),Drivers!$K$9,1)*IF(AND($A375&gt;=Drivers!$L$9,$A375&lt;Drivers!$L$9+Drivers!$M$9),Drivers!$N$9,1)))</x:f>
        <x:v>1.8130996966735555</x:v>
      </x:c>
      <x:c r="M375" s="97" t="n">
        <x:f>IF(OR($A375&lt;=Drivers!$H$10,G374&gt;=ReadMe!$C$10),0,MAX(ReadMe!$C$15,(Drivers!$E$10+Drivers!$F$10*SIN($A375*ReadMe!$C$14+Drivers!$G$10))*INDEX(TrackData!$G$6:$G$315,MOD(INT(G374),ReadMe!$C$9)+1)*IF(AND($A375&gt;=Drivers!$I$10,$A375&lt;Drivers!$I$10+Drivers!$J$10),Drivers!$K$10,1)*IF(AND($A375&gt;=Drivers!$L$10,$A375&lt;Drivers!$L$10+Drivers!$M$10),Drivers!$N$10,1)))</x:f>
        <x:v>2.297881964536058</x:v>
      </x:c>
      <x:c r="N375" s="97" t="n">
        <x:f>IF(OR($A375&lt;=Drivers!$H$11,H374&gt;=ReadMe!$C$10),0,MAX(ReadMe!$C$15,(Drivers!$E$11+Drivers!$F$11*SIN($A375*ReadMe!$C$14+Drivers!$G$11))*INDEX(TrackData!$G$6:$G$315,MOD(INT(H374),ReadMe!$C$9)+1)*IF(AND($A375&gt;=Drivers!$I$11,$A375&lt;Drivers!$I$11+Drivers!$J$11),Drivers!$K$11,1)*IF(AND($A375&gt;=Drivers!$L$11,$A375&lt;Drivers!$L$11+Drivers!$M$11),Drivers!$N$11,1)))</x:f>
        <x:v>1.56123555516099</x:v>
      </x:c>
      <x:c r="O375" t="n">
        <x:f>MIN(ReadMe!$C$8,MAX(0,INT(C375/ReadMe!$C$9)))</x:f>
        <x:v>2</x:v>
      </x:c>
      <x:c r="P375" t="n">
        <x:f>MIN(ReadMe!$C$8,MAX(0,INT(D375/ReadMe!$C$9)))</x:f>
        <x:v>2</x:v>
      </x:c>
      <x:c r="Q375" t="n">
        <x:f>MIN(ReadMe!$C$8,MAX(0,INT(E375/ReadMe!$C$9)))</x:f>
        <x:v>2</x:v>
      </x:c>
      <x:c r="R375" t="n">
        <x:f>MIN(ReadMe!$C$8,MAX(0,INT(F375/ReadMe!$C$9)))</x:f>
        <x:v>2</x:v>
      </x:c>
      <x:c r="S375" t="n">
        <x:f>MIN(ReadMe!$C$8,MAX(0,INT(G375/ReadMe!$C$9)))</x:f>
        <x:v>2</x:v>
      </x:c>
      <x:c r="T375" t="n">
        <x:f>MIN(ReadMe!$C$8,MAX(0,INT(H375/ReadMe!$C$9)))</x:f>
        <x:v>2</x:v>
      </x:c>
    </x:row>
    <x:row r="376">
      <x:c r="A376" t="n">
        <x:v>370</x:v>
      </x:c>
      <x:c r="B376" s="97" t="n">
        <x:f>A376*ReadMe!$C$12</x:f>
        <x:v>92.5</x:v>
      </x:c>
      <x:c r="C376" s="97" t="n">
        <x:f>MIN(ReadMe!$C$10,C375+I376)</x:f>
        <x:v>820.8989025835768</x:v>
      </x:c>
      <x:c r="D376" s="97" t="n">
        <x:f>MIN(ReadMe!$C$10,D375+J376)</x:f>
        <x:v>803.8753011368239</x:v>
      </x:c>
      <x:c r="E376" s="97" t="n">
        <x:f>MIN(ReadMe!$C$10,E375+K376)</x:f>
        <x:v>792.5233810765741</x:v>
      </x:c>
      <x:c r="F376" s="97" t="n">
        <x:f>MIN(ReadMe!$C$10,F375+L376)</x:f>
        <x:v>812.315736777543</x:v>
      </x:c>
      <x:c r="G376" s="97" t="n">
        <x:f>MIN(ReadMe!$C$10,G375+M376)</x:f>
        <x:v>770.0333092272898</x:v>
      </x:c>
      <x:c r="H376" s="97" t="n">
        <x:f>MIN(ReadMe!$C$10,H375+N376)</x:f>
        <x:v>795.2481908883809</x:v>
      </x:c>
      <x:c r="I376" s="97" t="n">
        <x:f>IF(OR($A376&lt;=Drivers!$H$6,C375&gt;=ReadMe!$C$10),0,MAX(ReadMe!$C$15,(Drivers!$E$6+Drivers!$F$6*SIN($A376*ReadMe!$C$14+Drivers!$G$6))*INDEX(TrackData!$G$6:$G$315,MOD(INT(C375),ReadMe!$C$9)+1)*IF(AND($A376&gt;=Drivers!$I$6,$A376&lt;Drivers!$I$6+Drivers!$J$6),Drivers!$K$6,1)*IF(AND($A376&gt;=Drivers!$L$6,$A376&lt;Drivers!$L$6+Drivers!$M$6),Drivers!$N$6,1)))</x:f>
        <x:v>1.6571213876610187</x:v>
      </x:c>
      <x:c r="J376" s="97" t="n">
        <x:f>IF(OR($A376&lt;=Drivers!$H$7,D375&gt;=ReadMe!$C$10),0,MAX(ReadMe!$C$15,(Drivers!$E$7+Drivers!$F$7*SIN($A376*ReadMe!$C$14+Drivers!$G$7))*INDEX(TrackData!$G$6:$G$315,MOD(INT(D375),ReadMe!$C$9)+1)*IF(AND($A376&gt;=Drivers!$I$7,$A376&lt;Drivers!$I$7+Drivers!$J$7),Drivers!$K$7,1)*IF(AND($A376&gt;=Drivers!$L$7,$A376&lt;Drivers!$L$7+Drivers!$M$7),Drivers!$N$7,1)))</x:f>
        <x:v>1.8230947927280183</x:v>
      </x:c>
      <x:c r="K376" s="97" t="n">
        <x:f>IF(OR($A376&lt;=Drivers!$H$8,E375&gt;=ReadMe!$C$10),0,MAX(ReadMe!$C$15,(Drivers!$E$8+Drivers!$F$8*SIN($A376*ReadMe!$C$14+Drivers!$G$8))*INDEX(TrackData!$G$6:$G$315,MOD(INT(E375),ReadMe!$C$9)+1)*IF(AND($A376&gt;=Drivers!$I$8,$A376&lt;Drivers!$I$8+Drivers!$J$8),Drivers!$K$8,1)*IF(AND($A376&gt;=Drivers!$L$8,$A376&lt;Drivers!$L$8+Drivers!$M$8),Drivers!$N$8,1)))</x:f>
        <x:v>1.9279020651287893</x:v>
      </x:c>
      <x:c r="L376" s="97" t="n">
        <x:f>IF(OR($A376&lt;=Drivers!$H$9,F375&gt;=ReadMe!$C$10),0,MAX(ReadMe!$C$15,(Drivers!$E$9+Drivers!$F$9*SIN($A376*ReadMe!$C$14+Drivers!$G$9))*INDEX(TrackData!$G$6:$G$315,MOD(INT(F375),ReadMe!$C$9)+1)*IF(AND($A376&gt;=Drivers!$I$9,$A376&lt;Drivers!$I$9+Drivers!$J$9),Drivers!$K$9,1)*IF(AND($A376&gt;=Drivers!$L$9,$A376&lt;Drivers!$L$9+Drivers!$M$9),Drivers!$N$9,1)))</x:f>
        <x:v>2.7267461803632407</x:v>
      </x:c>
      <x:c r="M376" s="97" t="n">
        <x:f>IF(OR($A376&lt;=Drivers!$H$10,G375&gt;=ReadMe!$C$10),0,MAX(ReadMe!$C$15,(Drivers!$E$10+Drivers!$F$10*SIN($A376*ReadMe!$C$14+Drivers!$G$10))*INDEX(TrackData!$G$6:$G$315,MOD(INT(G375),ReadMe!$C$9)+1)*IF(AND($A376&gt;=Drivers!$I$10,$A376&lt;Drivers!$I$10+Drivers!$J$10),Drivers!$K$10,1)*IF(AND($A376&gt;=Drivers!$L$10,$A376&lt;Drivers!$L$10+Drivers!$M$10),Drivers!$N$10,1)))</x:f>
        <x:v>2.2810975048916178</x:v>
      </x:c>
      <x:c r="N376" s="97" t="n">
        <x:f>IF(OR($A376&lt;=Drivers!$H$11,H375&gt;=ReadMe!$C$10),0,MAX(ReadMe!$C$15,(Drivers!$E$11+Drivers!$F$11*SIN($A376*ReadMe!$C$14+Drivers!$G$11))*INDEX(TrackData!$G$6:$G$315,MOD(INT(H375),ReadMe!$C$9)+1)*IF(AND($A376&gt;=Drivers!$I$11,$A376&lt;Drivers!$I$11+Drivers!$J$11),Drivers!$K$11,1)*IF(AND($A376&gt;=Drivers!$L$11,$A376&lt;Drivers!$L$11+Drivers!$M$11),Drivers!$N$11,1)))</x:f>
        <x:v>1.5648832343983208</x:v>
      </x:c>
      <x:c r="O376" t="n">
        <x:f>MIN(ReadMe!$C$8,MAX(0,INT(C376/ReadMe!$C$9)))</x:f>
        <x:v>2</x:v>
      </x:c>
      <x:c r="P376" t="n">
        <x:f>MIN(ReadMe!$C$8,MAX(0,INT(D376/ReadMe!$C$9)))</x:f>
        <x:v>2</x:v>
      </x:c>
      <x:c r="Q376" t="n">
        <x:f>MIN(ReadMe!$C$8,MAX(0,INT(E376/ReadMe!$C$9)))</x:f>
        <x:v>2</x:v>
      </x:c>
      <x:c r="R376" t="n">
        <x:f>MIN(ReadMe!$C$8,MAX(0,INT(F376/ReadMe!$C$9)))</x:f>
        <x:v>2</x:v>
      </x:c>
      <x:c r="S376" t="n">
        <x:f>MIN(ReadMe!$C$8,MAX(0,INT(G376/ReadMe!$C$9)))</x:f>
        <x:v>2</x:v>
      </x:c>
      <x:c r="T376" t="n">
        <x:f>MIN(ReadMe!$C$8,MAX(0,INT(H376/ReadMe!$C$9)))</x:f>
        <x:v>2</x:v>
      </x:c>
    </x:row>
    <x:row r="377">
      <x:c r="A377" t="n">
        <x:v>371</x:v>
      </x:c>
      <x:c r="B377" s="97" t="n">
        <x:f>A377*ReadMe!$C$12</x:f>
        <x:v>92.75</x:v>
      </x:c>
      <x:c r="C377" s="97" t="n">
        <x:f>MIN(ReadMe!$C$10,C376+I377)</x:f>
        <x:v>822.5659402604292</x:v>
      </x:c>
      <x:c r="D377" s="97" t="n">
        <x:f>MIN(ReadMe!$C$10,D376+J377)</x:f>
        <x:v>805.7125247206147</x:v>
      </x:c>
      <x:c r="E377" s="97" t="n">
        <x:f>MIN(ReadMe!$C$10,E376+K377)</x:f>
        <x:v>794.4461238043892</x:v>
      </x:c>
      <x:c r="F377" s="97" t="n">
        <x:f>MIN(ReadMe!$C$10,F376+L377)</x:f>
        <x:v>815.0218553865899</x:v>
      </x:c>
      <x:c r="G377" s="97" t="n">
        <x:f>MIN(ReadMe!$C$10,G376+M377)</x:f>
        <x:v>772.2994736785982</x:v>
      </x:c>
      <x:c r="H377" s="97" t="n">
        <x:f>MIN(ReadMe!$C$10,H376+N377)</x:f>
        <x:v>797.6266047137462</x:v>
      </x:c>
      <x:c r="I377" s="97" t="n">
        <x:f>IF(OR($A377&lt;=Drivers!$H$6,C376&gt;=ReadMe!$C$10),0,MAX(ReadMe!$C$15,(Drivers!$E$6+Drivers!$F$6*SIN($A377*ReadMe!$C$14+Drivers!$G$6))*INDEX(TrackData!$G$6:$G$315,MOD(INT(C376),ReadMe!$C$9)+1)*IF(AND($A377&gt;=Drivers!$I$6,$A377&lt;Drivers!$I$6+Drivers!$J$6),Drivers!$K$6,1)*IF(AND($A377&gt;=Drivers!$L$6,$A377&lt;Drivers!$L$6+Drivers!$M$6),Drivers!$N$6,1)))</x:f>
        <x:v>1.6670376768524204</x:v>
      </x:c>
      <x:c r="J377" s="97" t="n">
        <x:f>IF(OR($A377&lt;=Drivers!$H$7,D376&gt;=ReadMe!$C$10),0,MAX(ReadMe!$C$15,(Drivers!$E$7+Drivers!$F$7*SIN($A377*ReadMe!$C$14+Drivers!$G$7))*INDEX(TrackData!$G$6:$G$315,MOD(INT(D376),ReadMe!$C$9)+1)*IF(AND($A377&gt;=Drivers!$I$7,$A377&lt;Drivers!$I$7+Drivers!$J$7),Drivers!$K$7,1)*IF(AND($A377&gt;=Drivers!$L$7,$A377&lt;Drivers!$L$7+Drivers!$M$7),Drivers!$N$7,1)))</x:f>
        <x:v>1.8372235837908364</x:v>
      </x:c>
      <x:c r="K377" s="97" t="n">
        <x:f>IF(OR($A377&lt;=Drivers!$H$8,E376&gt;=ReadMe!$C$10),0,MAX(ReadMe!$C$15,(Drivers!$E$8+Drivers!$F$8*SIN($A377*ReadMe!$C$14+Drivers!$G$8))*INDEX(TrackData!$G$6:$G$315,MOD(INT(E376),ReadMe!$C$9)+1)*IF(AND($A377&gt;=Drivers!$I$8,$A377&lt;Drivers!$I$8+Drivers!$J$8),Drivers!$K$8,1)*IF(AND($A377&gt;=Drivers!$L$8,$A377&lt;Drivers!$L$8+Drivers!$M$8),Drivers!$N$8,1)))</x:f>
        <x:v>1.9227427278151659</x:v>
      </x:c>
      <x:c r="L377" s="97" t="n">
        <x:f>IF(OR($A377&lt;=Drivers!$H$9,F376&gt;=ReadMe!$C$10),0,MAX(ReadMe!$C$15,(Drivers!$E$9+Drivers!$F$9*SIN($A377*ReadMe!$C$14+Drivers!$G$9))*INDEX(TrackData!$G$6:$G$315,MOD(INT(F376),ReadMe!$C$9)+1)*IF(AND($A377&gt;=Drivers!$I$9,$A377&lt;Drivers!$I$9+Drivers!$J$9),Drivers!$K$9,1)*IF(AND($A377&gt;=Drivers!$L$9,$A377&lt;Drivers!$L$9+Drivers!$M$9),Drivers!$N$9,1)))</x:f>
        <x:v>2.7061186090469036</x:v>
      </x:c>
      <x:c r="M377" s="97" t="n">
        <x:f>IF(OR($A377&lt;=Drivers!$H$10,G376&gt;=ReadMe!$C$10),0,MAX(ReadMe!$C$15,(Drivers!$E$10+Drivers!$F$10*SIN($A377*ReadMe!$C$14+Drivers!$G$10))*INDEX(TrackData!$G$6:$G$315,MOD(INT(G376),ReadMe!$C$9)+1)*IF(AND($A377&gt;=Drivers!$I$10,$A377&lt;Drivers!$I$10+Drivers!$J$10),Drivers!$K$10,1)*IF(AND($A377&gt;=Drivers!$L$10,$A377&lt;Drivers!$L$10+Drivers!$M$10),Drivers!$N$10,1)))</x:f>
        <x:v>2.2661644513084123</x:v>
      </x:c>
      <x:c r="N377" s="97" t="n">
        <x:f>IF(OR($A377&lt;=Drivers!$H$11,H376&gt;=ReadMe!$C$10),0,MAX(ReadMe!$C$15,(Drivers!$E$11+Drivers!$F$11*SIN($A377*ReadMe!$C$14+Drivers!$G$11))*INDEX(TrackData!$G$6:$G$315,MOD(INT(H376),ReadMe!$C$9)+1)*IF(AND($A377&gt;=Drivers!$I$11,$A377&lt;Drivers!$I$11+Drivers!$J$11),Drivers!$K$11,1)*IF(AND($A377&gt;=Drivers!$L$11,$A377&lt;Drivers!$L$11+Drivers!$M$11),Drivers!$N$11,1)))</x:f>
        <x:v>2.3784138253653127</x:v>
      </x:c>
      <x:c r="O377" t="n">
        <x:f>MIN(ReadMe!$C$8,MAX(0,INT(C377/ReadMe!$C$9)))</x:f>
        <x:v>2</x:v>
      </x:c>
      <x:c r="P377" t="n">
        <x:f>MIN(ReadMe!$C$8,MAX(0,INT(D377/ReadMe!$C$9)))</x:f>
        <x:v>2</x:v>
      </x:c>
      <x:c r="Q377" t="n">
        <x:f>MIN(ReadMe!$C$8,MAX(0,INT(E377/ReadMe!$C$9)))</x:f>
        <x:v>2</x:v>
      </x:c>
      <x:c r="R377" t="n">
        <x:f>MIN(ReadMe!$C$8,MAX(0,INT(F377/ReadMe!$C$9)))</x:f>
        <x:v>2</x:v>
      </x:c>
      <x:c r="S377" t="n">
        <x:f>MIN(ReadMe!$C$8,MAX(0,INT(G377/ReadMe!$C$9)))</x:f>
        <x:v>2</x:v>
      </x:c>
      <x:c r="T377" t="n">
        <x:f>MIN(ReadMe!$C$8,MAX(0,INT(H377/ReadMe!$C$9)))</x:f>
        <x:v>2</x:v>
      </x:c>
    </x:row>
    <x:row r="378">
      <x:c r="A378" t="n">
        <x:v>372</x:v>
      </x:c>
      <x:c r="B378" s="97" t="n">
        <x:f>A378*ReadMe!$C$12</x:f>
        <x:v>93</x:v>
      </x:c>
      <x:c r="C378" s="97" t="n">
        <x:f>MIN(ReadMe!$C$10,C377+I378)</x:f>
        <x:v>824.243503982146</x:v>
      </x:c>
      <x:c r="D378" s="97" t="n">
        <x:f>MIN(ReadMe!$C$10,D377+J378)</x:f>
        <x:v>807.5631333481198</x:v>
      </x:c>
      <x:c r="E378" s="97" t="n">
        <x:f>MIN(ReadMe!$C$10,E377+K378)</x:f>
        <x:v>796.3621474377779</x:v>
      </x:c>
      <x:c r="F378" s="97" t="n">
        <x:f>MIN(ReadMe!$C$10,F377+L378)</x:f>
        <x:v>816.7942062264308</x:v>
      </x:c>
      <x:c r="G378" s="97" t="n">
        <x:f>MIN(ReadMe!$C$10,G377+M378)</x:f>
        <x:v>774.5526592971462</x:v>
      </x:c>
      <x:c r="H378" s="97" t="n">
        <x:f>MIN(ReadMe!$C$10,H377+N378)</x:f>
        <x:v>800.014198193701</x:v>
      </x:c>
      <x:c r="I378" s="97" t="n">
        <x:f>IF(OR($A378&lt;=Drivers!$H$6,C377&gt;=ReadMe!$C$10),0,MAX(ReadMe!$C$15,(Drivers!$E$6+Drivers!$F$6*SIN($A378*ReadMe!$C$14+Drivers!$G$6))*INDEX(TrackData!$G$6:$G$315,MOD(INT(C377),ReadMe!$C$9)+1)*IF(AND($A378&gt;=Drivers!$I$6,$A378&lt;Drivers!$I$6+Drivers!$J$6),Drivers!$K$6,1)*IF(AND($A378&gt;=Drivers!$L$6,$A378&lt;Drivers!$L$6+Drivers!$M$6),Drivers!$N$6,1)))</x:f>
        <x:v>1.6775637217168082</x:v>
      </x:c>
      <x:c r="J378" s="97" t="n">
        <x:f>IF(OR($A378&lt;=Drivers!$H$7,D377&gt;=ReadMe!$C$10),0,MAX(ReadMe!$C$15,(Drivers!$E$7+Drivers!$F$7*SIN($A378*ReadMe!$C$14+Drivers!$G$7))*INDEX(TrackData!$G$6:$G$315,MOD(INT(D377),ReadMe!$C$9)+1)*IF(AND($A378&gt;=Drivers!$I$7,$A378&lt;Drivers!$I$7+Drivers!$J$7),Drivers!$K$7,1)*IF(AND($A378&gt;=Drivers!$L$7,$A378&lt;Drivers!$L$7+Drivers!$M$7),Drivers!$N$7,1)))</x:f>
        <x:v>1.8506086275049867</x:v>
      </x:c>
      <x:c r="K378" s="97" t="n">
        <x:f>IF(OR($A378&lt;=Drivers!$H$8,E377&gt;=ReadMe!$C$10),0,MAX(ReadMe!$C$15,(Drivers!$E$8+Drivers!$F$8*SIN($A378*ReadMe!$C$14+Drivers!$G$8))*INDEX(TrackData!$G$6:$G$315,MOD(INT(E377),ReadMe!$C$9)+1)*IF(AND($A378&gt;=Drivers!$I$8,$A378&lt;Drivers!$I$8+Drivers!$J$8),Drivers!$K$8,1)*IF(AND($A378&gt;=Drivers!$L$8,$A378&lt;Drivers!$L$8+Drivers!$M$8),Drivers!$N$8,1)))</x:f>
        <x:v>1.916023633388702</x:v>
      </x:c>
      <x:c r="L378" s="97" t="n">
        <x:f>IF(OR($A378&lt;=Drivers!$H$9,F377&gt;=ReadMe!$C$10),0,MAX(ReadMe!$C$15,(Drivers!$E$9+Drivers!$F$9*SIN($A378*ReadMe!$C$14+Drivers!$G$9))*INDEX(TrackData!$G$6:$G$315,MOD(INT(F377),ReadMe!$C$9)+1)*IF(AND($A378&gt;=Drivers!$I$9,$A378&lt;Drivers!$I$9+Drivers!$J$9),Drivers!$K$9,1)*IF(AND($A378&gt;=Drivers!$L$9,$A378&lt;Drivers!$L$9+Drivers!$M$9),Drivers!$N$9,1)))</x:f>
        <x:v>1.7723508398409327</x:v>
      </x:c>
      <x:c r="M378" s="97" t="n">
        <x:f>IF(OR($A378&lt;=Drivers!$H$10,G377&gt;=ReadMe!$C$10),0,MAX(ReadMe!$C$15,(Drivers!$E$10+Drivers!$F$10*SIN($A378*ReadMe!$C$14+Drivers!$G$10))*INDEX(TrackData!$G$6:$G$315,MOD(INT(G377),ReadMe!$C$9)+1)*IF(AND($A378&gt;=Drivers!$I$10,$A378&lt;Drivers!$I$10+Drivers!$J$10),Drivers!$K$10,1)*IF(AND($A378&gt;=Drivers!$L$10,$A378&lt;Drivers!$L$10+Drivers!$M$10),Drivers!$N$10,1)))</x:f>
        <x:v>2.253185618548001</x:v>
      </x:c>
      <x:c r="N378" s="97" t="n">
        <x:f>IF(OR($A378&lt;=Drivers!$H$11,H377&gt;=ReadMe!$C$10),0,MAX(ReadMe!$C$15,(Drivers!$E$11+Drivers!$F$11*SIN($A378*ReadMe!$C$14+Drivers!$G$11))*INDEX(TrackData!$G$6:$G$315,MOD(INT(H377),ReadMe!$C$9)+1)*IF(AND($A378&gt;=Drivers!$I$11,$A378&lt;Drivers!$I$11+Drivers!$J$11),Drivers!$K$11,1)*IF(AND($A378&gt;=Drivers!$L$11,$A378&lt;Drivers!$L$11+Drivers!$M$11),Drivers!$N$11,1)))</x:f>
        <x:v>2.3875934799546785</x:v>
      </x:c>
      <x:c r="O378" t="n">
        <x:f>MIN(ReadMe!$C$8,MAX(0,INT(C378/ReadMe!$C$9)))</x:f>
        <x:v>2</x:v>
      </x:c>
      <x:c r="P378" t="n">
        <x:f>MIN(ReadMe!$C$8,MAX(0,INT(D378/ReadMe!$C$9)))</x:f>
        <x:v>2</x:v>
      </x:c>
      <x:c r="Q378" t="n">
        <x:f>MIN(ReadMe!$C$8,MAX(0,INT(E378/ReadMe!$C$9)))</x:f>
        <x:v>2</x:v>
      </x:c>
      <x:c r="R378" t="n">
        <x:f>MIN(ReadMe!$C$8,MAX(0,INT(F378/ReadMe!$C$9)))</x:f>
        <x:v>2</x:v>
      </x:c>
      <x:c r="S378" t="n">
        <x:f>MIN(ReadMe!$C$8,MAX(0,INT(G378/ReadMe!$C$9)))</x:f>
        <x:v>2</x:v>
      </x:c>
      <x:c r="T378" t="n">
        <x:f>MIN(ReadMe!$C$8,MAX(0,INT(H378/ReadMe!$C$9)))</x:f>
        <x:v>2</x:v>
      </x:c>
    </x:row>
    <x:row r="379">
      <x:c r="A379" t="n">
        <x:v>373</x:v>
      </x:c>
      <x:c r="B379" s="97" t="n">
        <x:f>A379*ReadMe!$C$12</x:f>
        <x:v>93.25</x:v>
      </x:c>
      <x:c r="C379" s="97" t="n">
        <x:f>MIN(ReadMe!$C$10,C378+I379)</x:f>
        <x:v>826.8020298154045</x:v>
      </x:c>
      <x:c r="D379" s="97" t="n">
        <x:f>MIN(ReadMe!$C$10,D378+J379)</x:f>
        <x:v>809.4262911153479</x:v>
      </x:c>
      <x:c r="E379" s="97" t="n">
        <x:f>MIN(ReadMe!$C$10,E378+K379)</x:f>
        <x:v>799.2527399273596</x:v>
      </x:c>
      <x:c r="F379" s="97" t="n">
        <x:f>MIN(ReadMe!$C$10,F378+L379)</x:f>
        <x:v>818.5528906177498</x:v>
      </x:c>
      <x:c r="G379" s="97" t="n">
        <x:f>MIN(ReadMe!$C$10,G378+M379)</x:f>
        <x:v>776.7949096636178</x:v>
      </x:c>
      <x:c r="H379" s="97" t="n">
        <x:f>MIN(ReadMe!$C$10,H378+N379)</x:f>
        <x:v>801.5972154306388</x:v>
      </x:c>
      <x:c r="I379" s="97" t="n">
        <x:f>IF(OR($A379&lt;=Drivers!$H$6,C378&gt;=ReadMe!$C$10),0,MAX(ReadMe!$C$15,(Drivers!$E$6+Drivers!$F$6*SIN($A379*ReadMe!$C$14+Drivers!$G$6))*INDEX(TrackData!$G$6:$G$315,MOD(INT(C378),ReadMe!$C$9)+1)*IF(AND($A379&gt;=Drivers!$I$6,$A379&lt;Drivers!$I$6+Drivers!$J$6),Drivers!$K$6,1)*IF(AND($A379&gt;=Drivers!$L$6,$A379&lt;Drivers!$L$6+Drivers!$M$6),Drivers!$N$6,1)))</x:f>
        <x:v>2.558525833258468</x:v>
      </x:c>
      <x:c r="J379" s="97" t="n">
        <x:f>IF(OR($A379&lt;=Drivers!$H$7,D378&gt;=ReadMe!$C$10),0,MAX(ReadMe!$C$15,(Drivers!$E$7+Drivers!$F$7*SIN($A379*ReadMe!$C$14+Drivers!$G$7))*INDEX(TrackData!$G$6:$G$315,MOD(INT(D378),ReadMe!$C$9)+1)*IF(AND($A379&gt;=Drivers!$I$7,$A379&lt;Drivers!$I$7+Drivers!$J$7),Drivers!$K$7,1)*IF(AND($A379&gt;=Drivers!$L$7,$A379&lt;Drivers!$L$7+Drivers!$M$7),Drivers!$N$7,1)))</x:f>
        <x:v>1.8631577672281454</x:v>
      </x:c>
      <x:c r="K379" s="97" t="n">
        <x:f>IF(OR($A379&lt;=Drivers!$H$8,E378&gt;=ReadMe!$C$10),0,MAX(ReadMe!$C$15,(Drivers!$E$8+Drivers!$F$8*SIN($A379*ReadMe!$C$14+Drivers!$G$8))*INDEX(TrackData!$G$6:$G$315,MOD(INT(E378),ReadMe!$C$9)+1)*IF(AND($A379&gt;=Drivers!$I$8,$A379&lt;Drivers!$I$8+Drivers!$J$8),Drivers!$K$8,1)*IF(AND($A379&gt;=Drivers!$L$8,$A379&lt;Drivers!$L$8+Drivers!$M$8),Drivers!$N$8,1)))</x:f>
        <x:v>2.8905924895817035</x:v>
      </x:c>
      <x:c r="L379" s="97" t="n">
        <x:f>IF(OR($A379&lt;=Drivers!$H$9,F378&gt;=ReadMe!$C$10),0,MAX(ReadMe!$C$15,(Drivers!$E$9+Drivers!$F$9*SIN($A379*ReadMe!$C$14+Drivers!$G$9))*INDEX(TrackData!$G$6:$G$315,MOD(INT(F378),ReadMe!$C$9)+1)*IF(AND($A379&gt;=Drivers!$I$9,$A379&lt;Drivers!$I$9+Drivers!$J$9),Drivers!$K$9,1)*IF(AND($A379&gt;=Drivers!$L$9,$A379&lt;Drivers!$L$9+Drivers!$M$9),Drivers!$N$9,1)))</x:f>
        <x:v>1.7586843913190104</x:v>
      </x:c>
      <x:c r="M379" s="97" t="n">
        <x:f>IF(OR($A379&lt;=Drivers!$H$10,G378&gt;=ReadMe!$C$10),0,MAX(ReadMe!$C$15,(Drivers!$E$10+Drivers!$F$10*SIN($A379*ReadMe!$C$14+Drivers!$G$10))*INDEX(TrackData!$G$6:$G$315,MOD(INT(G378),ReadMe!$C$9)+1)*IF(AND($A379&gt;=Drivers!$I$10,$A379&lt;Drivers!$I$10+Drivers!$J$10),Drivers!$K$10,1)*IF(AND($A379&gt;=Drivers!$L$10,$A379&lt;Drivers!$L$10+Drivers!$M$10),Drivers!$N$10,1)))</x:f>
        <x:v>2.2422503664715876</x:v>
      </x:c>
      <x:c r="N379" s="97" t="n">
        <x:f>IF(OR($A379&lt;=Drivers!$H$11,H378&gt;=ReadMe!$C$10),0,MAX(ReadMe!$C$15,(Drivers!$E$11+Drivers!$F$11*SIN($A379*ReadMe!$C$14+Drivers!$G$11))*INDEX(TrackData!$G$6:$G$315,MOD(INT(H378),ReadMe!$C$9)+1)*IF(AND($A379&gt;=Drivers!$I$11,$A379&lt;Drivers!$I$11+Drivers!$J$11),Drivers!$K$11,1)*IF(AND($A379&gt;=Drivers!$L$11,$A379&lt;Drivers!$L$11+Drivers!$M$11),Drivers!$N$11,1)))</x:f>
        <x:v>1.5830172369378617</x:v>
      </x:c>
      <x:c r="O379" t="n">
        <x:f>MIN(ReadMe!$C$8,MAX(0,INT(C379/ReadMe!$C$9)))</x:f>
        <x:v>2</x:v>
      </x:c>
      <x:c r="P379" t="n">
        <x:f>MIN(ReadMe!$C$8,MAX(0,INT(D379/ReadMe!$C$9)))</x:f>
        <x:v>2</x:v>
      </x:c>
      <x:c r="Q379" t="n">
        <x:f>MIN(ReadMe!$C$8,MAX(0,INT(E379/ReadMe!$C$9)))</x:f>
        <x:v>2</x:v>
      </x:c>
      <x:c r="R379" t="n">
        <x:f>MIN(ReadMe!$C$8,MAX(0,INT(F379/ReadMe!$C$9)))</x:f>
        <x:v>2</x:v>
      </x:c>
      <x:c r="S379" t="n">
        <x:f>MIN(ReadMe!$C$8,MAX(0,INT(G379/ReadMe!$C$9)))</x:f>
        <x:v>2</x:v>
      </x:c>
      <x:c r="T379" t="n">
        <x:f>MIN(ReadMe!$C$8,MAX(0,INT(H379/ReadMe!$C$9)))</x:f>
        <x:v>2</x:v>
      </x:c>
    </x:row>
    <x:row r="380">
      <x:c r="A380" t="n">
        <x:v>374</x:v>
      </x:c>
      <x:c r="B380" s="97" t="n">
        <x:f>A380*ReadMe!$C$12</x:f>
        <x:v>93.5</x:v>
      </x:c>
      <x:c r="C380" s="97" t="n">
        <x:f>MIN(ReadMe!$C$10,C379+I380)</x:f>
        <x:v>829.3780169215097</x:v>
      </x:c>
      <x:c r="D380" s="97" t="n">
        <x:f>MIN(ReadMe!$C$10,D379+J380)</x:f>
        <x:v>812.2668738449773</x:v>
      </x:c>
      <x:c r="E380" s="97" t="n">
        <x:f>MIN(ReadMe!$C$10,E379+K380)</x:f>
        <x:v>801.1508415661435</x:v>
      </x:c>
      <x:c r="F380" s="97" t="n">
        <x:f>MIN(ReadMe!$C$10,F379+L380)</x:f>
        <x:v>820.2980236482823</x:v>
      </x:c>
      <x:c r="G380" s="97" t="n">
        <x:f>MIN(ReadMe!$C$10,G379+M380)</x:f>
        <x:v>779.028343648411</x:v>
      </x:c>
      <x:c r="H380" s="97" t="n">
        <x:f>MIN(ReadMe!$C$10,H379+N380)</x:f>
        <x:v>803.1885355654074</x:v>
      </x:c>
      <x:c r="I380" s="97" t="n">
        <x:f>IF(OR($A380&lt;=Drivers!$H$6,C379&gt;=ReadMe!$C$10),0,MAX(ReadMe!$C$15,(Drivers!$E$6+Drivers!$F$6*SIN($A380*ReadMe!$C$14+Drivers!$G$6))*INDEX(TrackData!$G$6:$G$315,MOD(INT(C379),ReadMe!$C$9)+1)*IF(AND($A380&gt;=Drivers!$I$6,$A380&lt;Drivers!$I$6+Drivers!$J$6),Drivers!$K$6,1)*IF(AND($A380&gt;=Drivers!$L$6,$A380&lt;Drivers!$L$6+Drivers!$M$6),Drivers!$N$6,1)))</x:f>
        <x:v>2.5759871061051935</x:v>
      </x:c>
      <x:c r="J380" s="97" t="n">
        <x:f>IF(OR($A380&lt;=Drivers!$H$7,D379&gt;=ReadMe!$C$10),0,MAX(ReadMe!$C$15,(Drivers!$E$7+Drivers!$F$7*SIN($A380*ReadMe!$C$14+Drivers!$G$7))*INDEX(TrackData!$G$6:$G$315,MOD(INT(D379),ReadMe!$C$9)+1)*IF(AND($A380&gt;=Drivers!$I$7,$A380&lt;Drivers!$I$7+Drivers!$J$7),Drivers!$K$7,1)*IF(AND($A380&gt;=Drivers!$L$7,$A380&lt;Drivers!$L$7+Drivers!$M$7),Drivers!$N$7,1)))</x:f>
        <x:v>2.8405827296294746</x:v>
      </x:c>
      <x:c r="K380" s="97" t="n">
        <x:f>IF(OR($A380&lt;=Drivers!$H$8,E379&gt;=ReadMe!$C$10),0,MAX(ReadMe!$C$15,(Drivers!$E$8+Drivers!$F$8*SIN($A380*ReadMe!$C$14+Drivers!$G$8))*INDEX(TrackData!$G$6:$G$315,MOD(INT(E379),ReadMe!$C$9)+1)*IF(AND($A380&gt;=Drivers!$I$8,$A380&lt;Drivers!$I$8+Drivers!$J$8),Drivers!$K$8,1)*IF(AND($A380&gt;=Drivers!$L$8,$A380&lt;Drivers!$L$8+Drivers!$M$8),Drivers!$N$8,1)))</x:f>
        <x:v>1.8981016387839</x:v>
      </x:c>
      <x:c r="L380" s="97" t="n">
        <x:f>IF(OR($A380&lt;=Drivers!$H$9,F379&gt;=ReadMe!$C$10),0,MAX(ReadMe!$C$15,(Drivers!$E$9+Drivers!$F$9*SIN($A380*ReadMe!$C$14+Drivers!$G$9))*INDEX(TrackData!$G$6:$G$315,MOD(INT(F379),ReadMe!$C$9)+1)*IF(AND($A380&gt;=Drivers!$I$9,$A380&lt;Drivers!$I$9+Drivers!$J$9),Drivers!$K$9,1)*IF(AND($A380&gt;=Drivers!$L$9,$A380&lt;Drivers!$L$9+Drivers!$M$9),Drivers!$N$9,1)))</x:f>
        <x:v>1.7451330305325778</x:v>
      </x:c>
      <x:c r="M380" s="97" t="n">
        <x:f>IF(OR($A380&lt;=Drivers!$H$10,G379&gt;=ReadMe!$C$10),0,MAX(ReadMe!$C$15,(Drivers!$E$10+Drivers!$F$10*SIN($A380*ReadMe!$C$14+Drivers!$G$10))*INDEX(TrackData!$G$6:$G$315,MOD(INT(G379),ReadMe!$C$9)+1)*IF(AND($A380&gt;=Drivers!$I$10,$A380&lt;Drivers!$I$10+Drivers!$J$10),Drivers!$K$10,1)*IF(AND($A380&gt;=Drivers!$L$10,$A380&lt;Drivers!$L$10+Drivers!$M$10),Drivers!$N$10,1)))</x:f>
        <x:v>2.2334339847932636</x:v>
      </x:c>
      <x:c r="N380" s="97" t="n">
        <x:f>IF(OR($A380&lt;=Drivers!$H$11,H379&gt;=ReadMe!$C$10),0,MAX(ReadMe!$C$15,(Drivers!$E$11+Drivers!$F$11*SIN($A380*ReadMe!$C$14+Drivers!$G$11))*INDEX(TrackData!$G$6:$G$315,MOD(INT(H379),ReadMe!$C$9)+1)*IF(AND($A380&gt;=Drivers!$I$11,$A380&lt;Drivers!$I$11+Drivers!$J$11),Drivers!$K$11,1)*IF(AND($A380&gt;=Drivers!$L$11,$A380&lt;Drivers!$L$11+Drivers!$M$11),Drivers!$N$11,1)))</x:f>
        <x:v>1.5913201347685708</x:v>
      </x:c>
      <x:c r="O380" t="n">
        <x:f>MIN(ReadMe!$C$8,MAX(0,INT(C380/ReadMe!$C$9)))</x:f>
        <x:v>2</x:v>
      </x:c>
      <x:c r="P380" t="n">
        <x:f>MIN(ReadMe!$C$8,MAX(0,INT(D380/ReadMe!$C$9)))</x:f>
        <x:v>2</x:v>
      </x:c>
      <x:c r="Q380" t="n">
        <x:f>MIN(ReadMe!$C$8,MAX(0,INT(E380/ReadMe!$C$9)))</x:f>
        <x:v>2</x:v>
      </x:c>
      <x:c r="R380" t="n">
        <x:f>MIN(ReadMe!$C$8,MAX(0,INT(F380/ReadMe!$C$9)))</x:f>
        <x:v>2</x:v>
      </x:c>
      <x:c r="S380" t="n">
        <x:f>MIN(ReadMe!$C$8,MAX(0,INT(G380/ReadMe!$C$9)))</x:f>
        <x:v>2</x:v>
      </x:c>
      <x:c r="T380" t="n">
        <x:f>MIN(ReadMe!$C$8,MAX(0,INT(H380/ReadMe!$C$9)))</x:f>
        <x:v>2</x:v>
      </x:c>
    </x:row>
    <x:row r="381">
      <x:c r="A381" t="n">
        <x:v>375</x:v>
      </x:c>
      <x:c r="B381" s="97" t="n">
        <x:f>A381*ReadMe!$C$12</x:f>
        <x:v>93.75</x:v>
      </x:c>
      <x:c r="C381" s="97" t="n">
        <x:f>MIN(ReadMe!$C$10,C380+I381)</x:f>
        <x:v>831.9720437331047</x:v>
      </x:c>
      <x:c r="D381" s="97" t="n">
        <x:f>MIN(ReadMe!$C$10,D380+J381)</x:f>
        <x:v>815.1235542680033</x:v>
      </x:c>
      <x:c r="E381" s="97" t="n">
        <x:f>MIN(ReadMe!$C$10,E380+K381)</x:f>
        <x:v>803.0378636985072</x:v>
      </x:c>
      <x:c r="F381" s="97" t="n">
        <x:f>MIN(ReadMe!$C$10,F380+L381)</x:f>
        <x:v>822.029813707507</x:v>
      </x:c>
      <x:c r="G381" s="97" t="n">
        <x:f>MIN(ReadMe!$C$10,G380+M381)</x:f>
        <x:v>781.2551408231179</x:v>
      </x:c>
      <x:c r="H381" s="97" t="n">
        <x:f>MIN(ReadMe!$C$10,H380+N381)</x:f>
        <x:v>804.7891987898357</x:v>
      </x:c>
      <x:c r="I381" s="97" t="n">
        <x:f>IF(OR($A381&lt;=Drivers!$H$6,C380&gt;=ReadMe!$C$10),0,MAX(ReadMe!$C$15,(Drivers!$E$6+Drivers!$F$6*SIN($A381*ReadMe!$C$14+Drivers!$G$6))*INDEX(TrackData!$G$6:$G$315,MOD(INT(C380),ReadMe!$C$9)+1)*IF(AND($A381&gt;=Drivers!$I$6,$A381&lt;Drivers!$I$6+Drivers!$J$6),Drivers!$K$6,1)*IF(AND($A381&gt;=Drivers!$L$6,$A381&lt;Drivers!$L$6+Drivers!$M$6),Drivers!$N$6,1)))</x:f>
        <x:v>2.594026811595008</x:v>
      </x:c>
      <x:c r="J381" s="97" t="n">
        <x:f>IF(OR($A381&lt;=Drivers!$H$7,D380&gt;=ReadMe!$C$10),0,MAX(ReadMe!$C$15,(Drivers!$E$7+Drivers!$F$7*SIN($A381*ReadMe!$C$14+Drivers!$G$7))*INDEX(TrackData!$G$6:$G$315,MOD(INT(D380),ReadMe!$C$9)+1)*IF(AND($A381&gt;=Drivers!$I$7,$A381&lt;Drivers!$I$7+Drivers!$J$7),Drivers!$K$7,1)*IF(AND($A381&gt;=Drivers!$L$7,$A381&lt;Drivers!$L$7+Drivers!$M$7),Drivers!$N$7,1)))</x:f>
        <x:v>2.8566804230260248</x:v>
      </x:c>
      <x:c r="K381" s="97" t="n">
        <x:f>IF(OR($A381&lt;=Drivers!$H$8,E380&gt;=ReadMe!$C$10),0,MAX(ReadMe!$C$15,(Drivers!$E$8+Drivers!$F$8*SIN($A381*ReadMe!$C$14+Drivers!$G$8))*INDEX(TrackData!$G$6:$G$315,MOD(INT(E380),ReadMe!$C$9)+1)*IF(AND($A381&gt;=Drivers!$I$8,$A381&lt;Drivers!$I$8+Drivers!$J$8),Drivers!$K$8,1)*IF(AND($A381&gt;=Drivers!$L$8,$A381&lt;Drivers!$L$8+Drivers!$M$8),Drivers!$N$8,1)))</x:f>
        <x:v>1.8870221323636875</x:v>
      </x:c>
      <x:c r="L381" s="97" t="n">
        <x:f>IF(OR($A381&lt;=Drivers!$H$9,F380&gt;=ReadMe!$C$10),0,MAX(ReadMe!$C$15,(Drivers!$E$9+Drivers!$F$9*SIN($A381*ReadMe!$C$14+Drivers!$G$9))*INDEX(TrackData!$G$6:$G$315,MOD(INT(F380),ReadMe!$C$9)+1)*IF(AND($A381&gt;=Drivers!$I$9,$A381&lt;Drivers!$I$9+Drivers!$J$9),Drivers!$K$9,1)*IF(AND($A381&gt;=Drivers!$L$9,$A381&lt;Drivers!$L$9+Drivers!$M$9),Drivers!$N$9,1)))</x:f>
        <x:v>1.7317900592246611</x:v>
      </x:c>
      <x:c r="M381" s="97" t="n">
        <x:f>IF(OR($A381&lt;=Drivers!$H$10,G380&gt;=ReadMe!$C$10),0,MAX(ReadMe!$C$15,(Drivers!$E$10+Drivers!$F$10*SIN($A381*ReadMe!$C$14+Drivers!$G$10))*INDEX(TrackData!$G$6:$G$315,MOD(INT(G380),ReadMe!$C$9)+1)*IF(AND($A381&gt;=Drivers!$I$10,$A381&lt;Drivers!$I$10+Drivers!$J$10),Drivers!$K$10,1)*IF(AND($A381&gt;=Drivers!$L$10,$A381&lt;Drivers!$L$10+Drivers!$M$10),Drivers!$N$10,1)))</x:f>
        <x:v>2.2267971747068613</x:v>
      </x:c>
      <x:c r="N381" s="97" t="n">
        <x:f>IF(OR($A381&lt;=Drivers!$H$11,H380&gt;=ReadMe!$C$10),0,MAX(ReadMe!$C$15,(Drivers!$E$11+Drivers!$F$11*SIN($A381*ReadMe!$C$14+Drivers!$G$11))*INDEX(TrackData!$G$6:$G$315,MOD(INT(H380),ReadMe!$C$9)+1)*IF(AND($A381&gt;=Drivers!$I$11,$A381&lt;Drivers!$I$11+Drivers!$J$11),Drivers!$K$11,1)*IF(AND($A381&gt;=Drivers!$L$11,$A381&lt;Drivers!$L$11+Drivers!$M$11),Drivers!$N$11,1)))</x:f>
        <x:v>1.6006632244283199</x:v>
      </x:c>
      <x:c r="O381" t="n">
        <x:f>MIN(ReadMe!$C$8,MAX(0,INT(C381/ReadMe!$C$9)))</x:f>
        <x:v>2</x:v>
      </x:c>
      <x:c r="P381" t="n">
        <x:f>MIN(ReadMe!$C$8,MAX(0,INT(D381/ReadMe!$C$9)))</x:f>
        <x:v>2</x:v>
      </x:c>
      <x:c r="Q381" t="n">
        <x:f>MIN(ReadMe!$C$8,MAX(0,INT(E381/ReadMe!$C$9)))</x:f>
        <x:v>2</x:v>
      </x:c>
      <x:c r="R381" t="n">
        <x:f>MIN(ReadMe!$C$8,MAX(0,INT(F381/ReadMe!$C$9)))</x:f>
        <x:v>2</x:v>
      </x:c>
      <x:c r="S381" t="n">
        <x:f>MIN(ReadMe!$C$8,MAX(0,INT(G381/ReadMe!$C$9)))</x:f>
        <x:v>2</x:v>
      </x:c>
      <x:c r="T381" t="n">
        <x:f>MIN(ReadMe!$C$8,MAX(0,INT(H381/ReadMe!$C$9)))</x:f>
        <x:v>2</x:v>
      </x:c>
    </x:row>
    <x:row r="382">
      <x:c r="A382" t="n">
        <x:v>376</x:v>
      </x:c>
      <x:c r="B382" s="97" t="n">
        <x:f>A382*ReadMe!$C$12</x:f>
        <x:v>94</x:v>
      </x:c>
      <x:c r="C382" s="97" t="n">
        <x:f>MIN(ReadMe!$C$10,C381+I382)</x:f>
        <x:v>834.5845644786295</x:v>
      </x:c>
      <x:c r="D382" s="97" t="n">
        <x:f>MIN(ReadMe!$C$10,D381+J382)</x:f>
        <x:v>817.0185123181388</x:v>
      </x:c>
      <x:c r="E382" s="97" t="n">
        <x:f>MIN(ReadMe!$C$10,E381+K382)</x:f>
        <x:v>804.9124925052823</x:v>
      </x:c>
      <x:c r="F382" s="97" t="n">
        <x:f>MIN(ReadMe!$C$10,F381+L382)</x:f>
        <x:v>823.748561051874</x:v>
      </x:c>
      <x:c r="G382" s="97" t="n">
        <x:f>MIN(ReadMe!$C$10,G381+M382)</x:f>
        <x:v>783.4775264540733</x:v>
      </x:c>
      <x:c r="H382" s="97" t="n">
        <x:f>MIN(ReadMe!$C$10,H381+N382)</x:f>
        <x:v>806.4001809681503</x:v>
      </x:c>
      <x:c r="I382" s="97" t="n">
        <x:f>IF(OR($A382&lt;=Drivers!$H$6,C381&gt;=ReadMe!$C$10),0,MAX(ReadMe!$C$15,(Drivers!$E$6+Drivers!$F$6*SIN($A382*ReadMe!$C$14+Drivers!$G$6))*INDEX(TrackData!$G$6:$G$315,MOD(INT(C381),ReadMe!$C$9)+1)*IF(AND($A382&gt;=Drivers!$I$6,$A382&lt;Drivers!$I$6+Drivers!$J$6),Drivers!$K$6,1)*IF(AND($A382&gt;=Drivers!$L$6,$A382&lt;Drivers!$L$6+Drivers!$M$6),Drivers!$N$6,1)))</x:f>
        <x:v>2.6125207455249235</x:v>
      </x:c>
      <x:c r="J382" s="97" t="n">
        <x:f>IF(OR($A382&lt;=Drivers!$H$7,D381&gt;=ReadMe!$C$10),0,MAX(ReadMe!$C$15,(Drivers!$E$7+Drivers!$F$7*SIN($A382*ReadMe!$C$14+Drivers!$G$7))*INDEX(TrackData!$G$6:$G$315,MOD(INT(D381),ReadMe!$C$9)+1)*IF(AND($A382&gt;=Drivers!$I$7,$A382&lt;Drivers!$I$7+Drivers!$J$7),Drivers!$K$7,1)*IF(AND($A382&gt;=Drivers!$L$7,$A382&lt;Drivers!$L$7+Drivers!$M$7),Drivers!$N$7,1)))</x:f>
        <x:v>1.8949580501355154</x:v>
      </x:c>
      <x:c r="K382" s="97" t="n">
        <x:f>IF(OR($A382&lt;=Drivers!$H$8,E381&gt;=ReadMe!$C$10),0,MAX(ReadMe!$C$15,(Drivers!$E$8+Drivers!$F$8*SIN($A382*ReadMe!$C$14+Drivers!$G$8))*INDEX(TrackData!$G$6:$G$315,MOD(INT(E381),ReadMe!$C$9)+1)*IF(AND($A382&gt;=Drivers!$I$8,$A382&lt;Drivers!$I$8+Drivers!$J$8),Drivers!$K$8,1)*IF(AND($A382&gt;=Drivers!$L$8,$A382&lt;Drivers!$L$8+Drivers!$M$8),Drivers!$N$8,1)))</x:f>
        <x:v>1.8746288067751788</x:v>
      </x:c>
      <x:c r="L382" s="97" t="n">
        <x:f>IF(OR($A382&lt;=Drivers!$H$9,F381&gt;=ReadMe!$C$10),0,MAX(ReadMe!$C$15,(Drivers!$E$9+Drivers!$F$9*SIN($A382*ReadMe!$C$14+Drivers!$G$9))*INDEX(TrackData!$G$6:$G$315,MOD(INT(F381),ReadMe!$C$9)+1)*IF(AND($A382&gt;=Drivers!$I$9,$A382&lt;Drivers!$I$9+Drivers!$J$9),Drivers!$K$9,1)*IF(AND($A382&gt;=Drivers!$L$9,$A382&lt;Drivers!$L$9+Drivers!$M$9),Drivers!$N$9,1)))</x:f>
        <x:v>1.718747344367132</x:v>
      </x:c>
      <x:c r="M382" s="97" t="n">
        <x:f>IF(OR($A382&lt;=Drivers!$H$10,G381&gt;=ReadMe!$C$10),0,MAX(ReadMe!$C$15,(Drivers!$E$10+Drivers!$F$10*SIN($A382*ReadMe!$C$14+Drivers!$G$10))*INDEX(TrackData!$G$6:$G$315,MOD(INT(G381),ReadMe!$C$9)+1)*IF(AND($A382&gt;=Drivers!$I$10,$A382&lt;Drivers!$I$10+Drivers!$J$10),Drivers!$K$10,1)*IF(AND($A382&gt;=Drivers!$L$10,$A382&lt;Drivers!$L$10+Drivers!$M$10),Drivers!$N$10,1)))</x:f>
        <x:v>2.2223856309554364</x:v>
      </x:c>
      <x:c r="N382" s="97" t="n">
        <x:f>IF(OR($A382&lt;=Drivers!$H$11,H381&gt;=ReadMe!$C$10),0,MAX(ReadMe!$C$15,(Drivers!$E$11+Drivers!$F$11*SIN($A382*ReadMe!$C$14+Drivers!$G$11))*INDEX(TrackData!$G$6:$G$315,MOD(INT(H381),ReadMe!$C$9)+1)*IF(AND($A382&gt;=Drivers!$I$11,$A382&lt;Drivers!$I$11+Drivers!$J$11),Drivers!$K$11,1)*IF(AND($A382&gt;=Drivers!$L$11,$A382&lt;Drivers!$L$11+Drivers!$M$11),Drivers!$N$11,1)))</x:f>
        <x:v>1.6109821783145708</x:v>
      </x:c>
      <x:c r="O382" t="n">
        <x:f>MIN(ReadMe!$C$8,MAX(0,INT(C382/ReadMe!$C$9)))</x:f>
        <x:v>2</x:v>
      </x:c>
      <x:c r="P382" t="n">
        <x:f>MIN(ReadMe!$C$8,MAX(0,INT(D382/ReadMe!$C$9)))</x:f>
        <x:v>2</x:v>
      </x:c>
      <x:c r="Q382" t="n">
        <x:f>MIN(ReadMe!$C$8,MAX(0,INT(E382/ReadMe!$C$9)))</x:f>
        <x:v>2</x:v>
      </x:c>
      <x:c r="R382" t="n">
        <x:f>MIN(ReadMe!$C$8,MAX(0,INT(F382/ReadMe!$C$9)))</x:f>
        <x:v>2</x:v>
      </x:c>
      <x:c r="S382" t="n">
        <x:f>MIN(ReadMe!$C$8,MAX(0,INT(G382/ReadMe!$C$9)))</x:f>
        <x:v>2</x:v>
      </x:c>
      <x:c r="T382" t="n">
        <x:f>MIN(ReadMe!$C$8,MAX(0,INT(H382/ReadMe!$C$9)))</x:f>
        <x:v>2</x:v>
      </x:c>
    </x:row>
    <x:row r="383">
      <x:c r="A383" t="n">
        <x:v>377</x:v>
      </x:c>
      <x:c r="B383" s="97" t="n">
        <x:f>A383*ReadMe!$C$12</x:f>
        <x:v>94.25</x:v>
      </x:c>
      <x:c r="C383" s="97" t="n">
        <x:f>MIN(ReadMe!$C$10,C382+I383)</x:f>
        <x:v>837.2159060549378</x:v>
      </x:c>
      <x:c r="D383" s="97" t="n">
        <x:f>MIN(ReadMe!$C$10,D382+J383)</x:f>
        <x:v>818.9218780874047</x:v>
      </x:c>
      <x:c r="E383" s="97" t="n">
        <x:f>MIN(ReadMe!$C$10,E382+K383)</x:f>
        <x:v>806.773499495918</x:v>
      </x:c>
      <x:c r="F383" s="97" t="n">
        <x:f>MIN(ReadMe!$C$10,F382+L383)</x:f>
        <x:v>825.4546557375264</x:v>
      </x:c>
      <x:c r="G383" s="97" t="n">
        <x:f>MIN(ReadMe!$C$10,G382+M383)</x:f>
        <x:v>785.6977561812942</x:v>
      </x:c>
      <x:c r="H383" s="97" t="n">
        <x:f>MIN(ReadMe!$C$10,H382+N383)</x:f>
        <x:v>808.0223869181049</x:v>
      </x:c>
      <x:c r="I383" s="97" t="n">
        <x:f>IF(OR($A383&lt;=Drivers!$H$6,C382&gt;=ReadMe!$C$10),0,MAX(ReadMe!$C$15,(Drivers!$E$6+Drivers!$F$6*SIN($A383*ReadMe!$C$14+Drivers!$G$6))*INDEX(TrackData!$G$6:$G$315,MOD(INT(C382),ReadMe!$C$9)+1)*IF(AND($A383&gt;=Drivers!$I$6,$A383&lt;Drivers!$I$6+Drivers!$J$6),Drivers!$K$6,1)*IF(AND($A383&gt;=Drivers!$L$6,$A383&lt;Drivers!$L$6+Drivers!$M$6),Drivers!$N$6,1)))</x:f>
        <x:v>2.6313415763082224</x:v>
      </x:c>
      <x:c r="J383" s="97" t="n">
        <x:f>IF(OR($A383&lt;=Drivers!$H$7,D382&gt;=ReadMe!$C$10),0,MAX(ReadMe!$C$15,(Drivers!$E$7+Drivers!$F$7*SIN($A383*ReadMe!$C$14+Drivers!$G$7))*INDEX(TrackData!$G$6:$G$315,MOD(INT(D382),ReadMe!$C$9)+1)*IF(AND($A383&gt;=Drivers!$I$7,$A383&lt;Drivers!$I$7+Drivers!$J$7),Drivers!$K$7,1)*IF(AND($A383&gt;=Drivers!$L$7,$A383&lt;Drivers!$L$7+Drivers!$M$7),Drivers!$N$7,1)))</x:f>
        <x:v>1.9033657692658494</x:v>
      </x:c>
      <x:c r="K383" s="97" t="n">
        <x:f>IF(OR($A383&lt;=Drivers!$H$8,E382&gt;=ReadMe!$C$10),0,MAX(ReadMe!$C$15,(Drivers!$E$8+Drivers!$F$8*SIN($A383*ReadMe!$C$14+Drivers!$G$8))*INDEX(TrackData!$G$6:$G$315,MOD(INT(E382),ReadMe!$C$9)+1)*IF(AND($A383&gt;=Drivers!$I$8,$A383&lt;Drivers!$I$8+Drivers!$J$8),Drivers!$K$8,1)*IF(AND($A383&gt;=Drivers!$L$8,$A383&lt;Drivers!$L$8+Drivers!$M$8),Drivers!$N$8,1)))</x:f>
        <x:v>1.8610069906357378</x:v>
      </x:c>
      <x:c r="L383" s="97" t="n">
        <x:f>IF(OR($A383&lt;=Drivers!$H$9,F382&gt;=ReadMe!$C$10),0,MAX(ReadMe!$C$15,(Drivers!$E$9+Drivers!$F$9*SIN($A383*ReadMe!$C$14+Drivers!$G$9))*INDEX(TrackData!$G$6:$G$315,MOD(INT(F382),ReadMe!$C$9)+1)*IF(AND($A383&gt;=Drivers!$I$9,$A383&lt;Drivers!$I$9+Drivers!$J$9),Drivers!$K$9,1)*IF(AND($A383&gt;=Drivers!$L$9,$A383&lt;Drivers!$L$9+Drivers!$M$9),Drivers!$N$9,1)))</x:f>
        <x:v>1.7060946856523749</x:v>
      </x:c>
      <x:c r="M383" s="97" t="n">
        <x:f>IF(OR($A383&lt;=Drivers!$H$10,G382&gt;=ReadMe!$C$10),0,MAX(ReadMe!$C$15,(Drivers!$E$10+Drivers!$F$10*SIN($A383*ReadMe!$C$14+Drivers!$G$10))*INDEX(TrackData!$G$6:$G$315,MOD(INT(G382),ReadMe!$C$9)+1)*IF(AND($A383&gt;=Drivers!$I$10,$A383&lt;Drivers!$I$10+Drivers!$J$10),Drivers!$K$10,1)*IF(AND($A383&gt;=Drivers!$L$10,$A383&lt;Drivers!$L$10+Drivers!$M$10),Drivers!$N$10,1)))</x:f>
        <x:v>2.2202297272208615</x:v>
      </x:c>
      <x:c r="N383" s="97" t="n">
        <x:f>IF(OR($A383&lt;=Drivers!$H$11,H382&gt;=ReadMe!$C$10),0,MAX(ReadMe!$C$15,(Drivers!$E$11+Drivers!$F$11*SIN($A383*ReadMe!$C$14+Drivers!$G$11))*INDEX(TrackData!$G$6:$G$315,MOD(INT(H382),ReadMe!$C$9)+1)*IF(AND($A383&gt;=Drivers!$I$11,$A383&lt;Drivers!$I$11+Drivers!$J$11),Drivers!$K$11,1)*IF(AND($A383&gt;=Drivers!$L$11,$A383&lt;Drivers!$L$11+Drivers!$M$11),Drivers!$N$11,1)))</x:f>
        <x:v>1.6222059499546504</x:v>
      </x:c>
      <x:c r="O383" t="n">
        <x:f>MIN(ReadMe!$C$8,MAX(0,INT(C383/ReadMe!$C$9)))</x:f>
        <x:v>2</x:v>
      </x:c>
      <x:c r="P383" t="n">
        <x:f>MIN(ReadMe!$C$8,MAX(0,INT(D383/ReadMe!$C$9)))</x:f>
        <x:v>2</x:v>
      </x:c>
      <x:c r="Q383" t="n">
        <x:f>MIN(ReadMe!$C$8,MAX(0,INT(E383/ReadMe!$C$9)))</x:f>
        <x:v>2</x:v>
      </x:c>
      <x:c r="R383" t="n">
        <x:f>MIN(ReadMe!$C$8,MAX(0,INT(F383/ReadMe!$C$9)))</x:f>
        <x:v>2</x:v>
      </x:c>
      <x:c r="S383" t="n">
        <x:f>MIN(ReadMe!$C$8,MAX(0,INT(G383/ReadMe!$C$9)))</x:f>
        <x:v>2</x:v>
      </x:c>
      <x:c r="T383" t="n">
        <x:f>MIN(ReadMe!$C$8,MAX(0,INT(H383/ReadMe!$C$9)))</x:f>
        <x:v>2</x:v>
      </x:c>
    </x:row>
    <x:row r="384">
      <x:c r="A384" t="n">
        <x:v>378</x:v>
      </x:c>
      <x:c r="B384" s="97" t="n">
        <x:f>A384*ReadMe!$C$12</x:f>
        <x:v>94.5</x:v>
      </x:c>
      <x:c r="C384" s="97" t="n">
        <x:f>MIN(ReadMe!$C$10,C383+I384)</x:f>
        <x:v>839.8662657765962</x:v>
      </x:c>
      <x:c r="D384" s="97" t="n">
        <x:f>MIN(ReadMe!$C$10,D383+J384)</x:f>
        <x:v>820.8324524364596</x:v>
      </x:c>
      <x:c r="E384" s="97" t="n">
        <x:f>MIN(ReadMe!$C$10,E383+K384)</x:f>
        <x:v>808.6197499666948</x:v>
      </x:c>
      <x:c r="F384" s="97" t="n">
        <x:f>MIN(ReadMe!$C$10,F383+L384)</x:f>
        <x:v>828.021199975736</x:v>
      </x:c>
      <x:c r="G384" s="97" t="n">
        <x:f>MIN(ReadMe!$C$10,G383+M384)</x:f>
        <x:v>787.1631834239139</x:v>
      </x:c>
      <x:c r="H384" s="97" t="n">
        <x:f>MIN(ReadMe!$C$10,H383+N384)</x:f>
        <x:v>809.6566441812688</x:v>
      </x:c>
      <x:c r="I384" s="97" t="n">
        <x:f>IF(OR($A384&lt;=Drivers!$H$6,C383&gt;=ReadMe!$C$10),0,MAX(ReadMe!$C$15,(Drivers!$E$6+Drivers!$F$6*SIN($A384*ReadMe!$C$14+Drivers!$G$6))*INDEX(TrackData!$G$6:$G$315,MOD(INT(C383),ReadMe!$C$9)+1)*IF(AND($A384&gt;=Drivers!$I$6,$A384&lt;Drivers!$I$6+Drivers!$J$6),Drivers!$K$6,1)*IF(AND($A384&gt;=Drivers!$L$6,$A384&lt;Drivers!$L$6+Drivers!$M$6),Drivers!$N$6,1)))</x:f>
        <x:v>2.650359721658303</x:v>
      </x:c>
      <x:c r="J384" s="97" t="n">
        <x:f>IF(OR($A384&lt;=Drivers!$H$7,D383&gt;=ReadMe!$C$10),0,MAX(ReadMe!$C$15,(Drivers!$E$7+Drivers!$F$7*SIN($A384*ReadMe!$C$14+Drivers!$G$7))*INDEX(TrackData!$G$6:$G$315,MOD(INT(D383),ReadMe!$C$9)+1)*IF(AND($A384&gt;=Drivers!$I$7,$A384&lt;Drivers!$I$7+Drivers!$J$7),Drivers!$K$7,1)*IF(AND($A384&gt;=Drivers!$L$7,$A384&lt;Drivers!$L$7+Drivers!$M$7),Drivers!$N$7,1)))</x:f>
        <x:v>1.9105743490548082</x:v>
      </x:c>
      <x:c r="K384" s="97" t="n">
        <x:f>IF(OR($A384&lt;=Drivers!$H$8,E383&gt;=ReadMe!$C$10),0,MAX(ReadMe!$C$15,(Drivers!$E$8+Drivers!$F$8*SIN($A384*ReadMe!$C$14+Drivers!$G$8))*INDEX(TrackData!$G$6:$G$315,MOD(INT(E383),ReadMe!$C$9)+1)*IF(AND($A384&gt;=Drivers!$I$8,$A384&lt;Drivers!$I$8+Drivers!$J$8),Drivers!$K$8,1)*IF(AND($A384&gt;=Drivers!$L$8,$A384&lt;Drivers!$L$8+Drivers!$M$8),Drivers!$N$8,1)))</x:f>
        <x:v>1.8462504707767409</x:v>
      </x:c>
      <x:c r="L384" s="97" t="n">
        <x:f>IF(OR($A384&lt;=Drivers!$H$9,F383&gt;=ReadMe!$C$10),0,MAX(ReadMe!$C$15,(Drivers!$E$9+Drivers!$F$9*SIN($A384*ReadMe!$C$14+Drivers!$G$9))*INDEX(TrackData!$G$6:$G$315,MOD(INT(F383),ReadMe!$C$9)+1)*IF(AND($A384&gt;=Drivers!$I$9,$A384&lt;Drivers!$I$9+Drivers!$J$9),Drivers!$K$9,1)*IF(AND($A384&gt;=Drivers!$L$9,$A384&lt;Drivers!$L$9+Drivers!$M$9),Drivers!$N$9,1)))</x:f>
        <x:v>2.566544238209499</x:v>
      </x:c>
      <x:c r="M384" s="97" t="n">
        <x:f>IF(OR($A384&lt;=Drivers!$H$10,G383&gt;=ReadMe!$C$10),0,MAX(ReadMe!$C$15,(Drivers!$E$10+Drivers!$F$10*SIN($A384*ReadMe!$C$14+Drivers!$G$10))*INDEX(TrackData!$G$6:$G$315,MOD(INT(G383),ReadMe!$C$9)+1)*IF(AND($A384&gt;=Drivers!$I$10,$A384&lt;Drivers!$I$10+Drivers!$J$10),Drivers!$K$10,1)*IF(AND($A384&gt;=Drivers!$L$10,$A384&lt;Drivers!$L$10+Drivers!$M$10),Drivers!$N$10,1)))</x:f>
        <x:v>1.4654272426197519</x:v>
      </x:c>
      <x:c r="N384" s="97" t="n">
        <x:f>IF(OR($A384&lt;=Drivers!$H$11,H383&gt;=ReadMe!$C$10),0,MAX(ReadMe!$C$15,(Drivers!$E$11+Drivers!$F$11*SIN($A384*ReadMe!$C$14+Drivers!$G$11))*INDEX(TrackData!$G$6:$G$315,MOD(INT(H383),ReadMe!$C$9)+1)*IF(AND($A384&gt;=Drivers!$I$11,$A384&lt;Drivers!$I$11+Drivers!$J$11),Drivers!$K$11,1)*IF(AND($A384&gt;=Drivers!$L$11,$A384&lt;Drivers!$L$11+Drivers!$M$11),Drivers!$N$11,1)))</x:f>
        <x:v>1.6342572631639856</x:v>
      </x:c>
      <x:c r="O384" t="n">
        <x:f>MIN(ReadMe!$C$8,MAX(0,INT(C384/ReadMe!$C$9)))</x:f>
        <x:v>2</x:v>
      </x:c>
      <x:c r="P384" t="n">
        <x:f>MIN(ReadMe!$C$8,MAX(0,INT(D384/ReadMe!$C$9)))</x:f>
        <x:v>2</x:v>
      </x:c>
      <x:c r="Q384" t="n">
        <x:f>MIN(ReadMe!$C$8,MAX(0,INT(E384/ReadMe!$C$9)))</x:f>
        <x:v>2</x:v>
      </x:c>
      <x:c r="R384" t="n">
        <x:f>MIN(ReadMe!$C$8,MAX(0,INT(F384/ReadMe!$C$9)))</x:f>
        <x:v>2</x:v>
      </x:c>
      <x:c r="S384" t="n">
        <x:f>MIN(ReadMe!$C$8,MAX(0,INT(G384/ReadMe!$C$9)))</x:f>
        <x:v>2</x:v>
      </x:c>
      <x:c r="T384" t="n">
        <x:f>MIN(ReadMe!$C$8,MAX(0,INT(H384/ReadMe!$C$9)))</x:f>
        <x:v>2</x:v>
      </x:c>
    </x:row>
    <x:row r="385">
      <x:c r="A385" t="n">
        <x:v>379</x:v>
      </x:c>
      <x:c r="B385" s="97" t="n">
        <x:f>A385*ReadMe!$C$12</x:f>
        <x:v>94.75</x:v>
      </x:c>
      <x:c r="C385" s="97" t="n">
        <x:f>MIN(ReadMe!$C$10,C384+I385)</x:f>
        <x:v>842.5357100173649</x:v>
      </x:c>
      <x:c r="D385" s="97" t="n">
        <x:f>MIN(ReadMe!$C$10,D384+J385)</x:f>
        <x:v>822.7489865945581</x:v>
      </x:c>
      <x:c r="E385" s="97" t="n">
        <x:f>MIN(ReadMe!$C$10,E384+K385)</x:f>
        <x:v>810.4502108132117</x:v>
      </x:c>
      <x:c r="F385" s="97" t="n">
        <x:f>MIN(ReadMe!$C$10,F384+L385)</x:f>
        <x:v>830.5701465028017</x:v>
      </x:c>
      <x:c r="G385" s="97" t="n">
        <x:f>MIN(ReadMe!$C$10,G384+M385)</x:f>
        <x:v>788.630184287641</x:v>
      </x:c>
      <x:c r="H385" s="97" t="n">
        <x:f>MIN(ReadMe!$C$10,H384+N385)</x:f>
        <x:v>812.1521792480812</x:v>
      </x:c>
      <x:c r="I385" s="97" t="n">
        <x:f>IF(OR($A385&lt;=Drivers!$H$6,C384&gt;=ReadMe!$C$10),0,MAX(ReadMe!$C$15,(Drivers!$E$6+Drivers!$F$6*SIN($A385*ReadMe!$C$14+Drivers!$G$6))*INDEX(TrackData!$G$6:$G$315,MOD(INT(C384),ReadMe!$C$9)+1)*IF(AND($A385&gt;=Drivers!$I$6,$A385&lt;Drivers!$I$6+Drivers!$J$6),Drivers!$K$6,1)*IF(AND($A385&gt;=Drivers!$L$6,$A385&lt;Drivers!$L$6+Drivers!$M$6),Drivers!$N$6,1)))</x:f>
        <x:v>2.6694442407686796</x:v>
      </x:c>
      <x:c r="J385" s="97" t="n">
        <x:f>IF(OR($A385&lt;=Drivers!$H$7,D384&gt;=ReadMe!$C$10),0,MAX(ReadMe!$C$15,(Drivers!$E$7+Drivers!$F$7*SIN($A385*ReadMe!$C$14+Drivers!$G$7))*INDEX(TrackData!$G$6:$G$315,MOD(INT(D384),ReadMe!$C$9)+1)*IF(AND($A385&gt;=Drivers!$I$7,$A385&lt;Drivers!$I$7+Drivers!$J$7),Drivers!$K$7,1)*IF(AND($A385&gt;=Drivers!$L$7,$A385&lt;Drivers!$L$7+Drivers!$M$7),Drivers!$N$7,1)))</x:f>
        <x:v>1.9165341580986026</x:v>
      </x:c>
      <x:c r="K385" s="97" t="n">
        <x:f>IF(OR($A385&lt;=Drivers!$H$8,E384&gt;=ReadMe!$C$10),0,MAX(ReadMe!$C$15,(Drivers!$E$8+Drivers!$F$8*SIN($A385*ReadMe!$C$14+Drivers!$G$8))*INDEX(TrackData!$G$6:$G$315,MOD(INT(E384),ReadMe!$C$9)+1)*IF(AND($A385&gt;=Drivers!$I$8,$A385&lt;Drivers!$I$8+Drivers!$J$8),Drivers!$K$8,1)*IF(AND($A385&gt;=Drivers!$L$8,$A385&lt;Drivers!$L$8+Drivers!$M$8),Drivers!$N$8,1)))</x:f>
        <x:v>1.8304608465169276</x:v>
      </x:c>
      <x:c r="L385" s="97" t="n">
        <x:f>IF(OR($A385&lt;=Drivers!$H$9,F384&gt;=ReadMe!$C$10),0,MAX(ReadMe!$C$15,(Drivers!$E$9+Drivers!$F$9*SIN($A385*ReadMe!$C$14+Drivers!$G$9))*INDEX(TrackData!$G$6:$G$315,MOD(INT(F384),ReadMe!$C$9)+1)*IF(AND($A385&gt;=Drivers!$I$9,$A385&lt;Drivers!$I$9+Drivers!$J$9),Drivers!$K$9,1)*IF(AND($A385&gt;=Drivers!$L$9,$A385&lt;Drivers!$L$9+Drivers!$M$9),Drivers!$N$9,1)))</x:f>
        <x:v>2.5489465270656715</x:v>
      </x:c>
      <x:c r="M385" s="97" t="n">
        <x:f>IF(OR($A385&lt;=Drivers!$H$10,G384&gt;=ReadMe!$C$10),0,MAX(ReadMe!$C$15,(Drivers!$E$10+Drivers!$F$10*SIN($A385*ReadMe!$C$14+Drivers!$G$10))*INDEX(TrackData!$G$6:$G$315,MOD(INT(G384),ReadMe!$C$9)+1)*IF(AND($A385&gt;=Drivers!$I$10,$A385&lt;Drivers!$I$10+Drivers!$J$10),Drivers!$K$10,1)*IF(AND($A385&gt;=Drivers!$L$10,$A385&lt;Drivers!$L$10+Drivers!$M$10),Drivers!$N$10,1)))</x:f>
        <x:v>1.467000863727082</x:v>
      </x:c>
      <x:c r="N385" s="97" t="n">
        <x:f>IF(OR($A385&lt;=Drivers!$H$11,H384&gt;=ReadMe!$C$10),0,MAX(ReadMe!$C$15,(Drivers!$E$11+Drivers!$F$11*SIN($A385*ReadMe!$C$14+Drivers!$G$11))*INDEX(TrackData!$G$6:$G$315,MOD(INT(H384),ReadMe!$C$9)+1)*IF(AND($A385&gt;=Drivers!$I$11,$A385&lt;Drivers!$I$11+Drivers!$J$11),Drivers!$K$11,1)*IF(AND($A385&gt;=Drivers!$L$11,$A385&lt;Drivers!$L$11+Drivers!$M$11),Drivers!$N$11,1)))</x:f>
        <x:v>2.495535066812408</x:v>
      </x:c>
      <x:c r="O385" t="n">
        <x:f>MIN(ReadMe!$C$8,MAX(0,INT(C385/ReadMe!$C$9)))</x:f>
        <x:v>2</x:v>
      </x:c>
      <x:c r="P385" t="n">
        <x:f>MIN(ReadMe!$C$8,MAX(0,INT(D385/ReadMe!$C$9)))</x:f>
        <x:v>2</x:v>
      </x:c>
      <x:c r="Q385" t="n">
        <x:f>MIN(ReadMe!$C$8,MAX(0,INT(E385/ReadMe!$C$9)))</x:f>
        <x:v>2</x:v>
      </x:c>
      <x:c r="R385" t="n">
        <x:f>MIN(ReadMe!$C$8,MAX(0,INT(F385/ReadMe!$C$9)))</x:f>
        <x:v>2</x:v>
      </x:c>
      <x:c r="S385" t="n">
        <x:f>MIN(ReadMe!$C$8,MAX(0,INT(G385/ReadMe!$C$9)))</x:f>
        <x:v>2</x:v>
      </x:c>
      <x:c r="T385" t="n">
        <x:f>MIN(ReadMe!$C$8,MAX(0,INT(H385/ReadMe!$C$9)))</x:f>
        <x:v>2</x:v>
      </x:c>
    </x:row>
    <x:row r="386">
      <x:c r="A386" t="n">
        <x:v>380</x:v>
      </x:c>
      <x:c r="B386" s="97" t="n">
        <x:f>A386*ReadMe!$C$12</x:f>
        <x:v>95</x:v>
      </x:c>
      <x:c r="C386" s="97" t="n">
        <x:f>MIN(ReadMe!$C$10,C385+I386)</x:f>
        <x:v>845.2241737532113</x:v>
      </x:c>
      <x:c r="D386" s="97" t="n">
        <x:f>MIN(ReadMe!$C$10,D385+J386)</x:f>
        <x:v>824.6701907573956</x:v>
      </x:c>
      <x:c r="E386" s="97" t="n">
        <x:f>MIN(ReadMe!$C$10,E385+K386)</x:f>
        <x:v>813.1983120710092</x:v>
      </x:c>
      <x:c r="F386" s="97" t="n">
        <x:f>MIN(ReadMe!$C$10,F385+L386)</x:f>
        <x:v>833.1024664783799</x:v>
      </x:c>
      <x:c r="G386" s="97" t="n">
        <x:f>MIN(ReadMe!$C$10,G385+M386)</x:f>
        <x:v>790.100245936475</x:v>
      </x:c>
      <x:c r="H386" s="97" t="n">
        <x:f>MIN(ReadMe!$C$10,H385+N386)</x:f>
        <x:v>814.6680966609931</x:v>
      </x:c>
      <x:c r="I386" s="97" t="n">
        <x:f>IF(OR($A386&lt;=Drivers!$H$6,C385&gt;=ReadMe!$C$10),0,MAX(ReadMe!$C$15,(Drivers!$E$6+Drivers!$F$6*SIN($A386*ReadMe!$C$14+Drivers!$G$6))*INDEX(TrackData!$G$6:$G$315,MOD(INT(C385),ReadMe!$C$9)+1)*IF(AND($A386&gt;=Drivers!$I$6,$A386&lt;Drivers!$I$6+Drivers!$J$6),Drivers!$K$6,1)*IF(AND($A386&gt;=Drivers!$L$6,$A386&lt;Drivers!$L$6+Drivers!$M$6),Drivers!$N$6,1)))</x:f>
        <x:v>2.688463735846477</x:v>
      </x:c>
      <x:c r="J386" s="97" t="n">
        <x:f>IF(OR($A386&lt;=Drivers!$H$7,D385&gt;=ReadMe!$C$10),0,MAX(ReadMe!$C$15,(Drivers!$E$7+Drivers!$F$7*SIN($A386*ReadMe!$C$14+Drivers!$G$7))*INDEX(TrackData!$G$6:$G$315,MOD(INT(D385),ReadMe!$C$9)+1)*IF(AND($A386&gt;=Drivers!$I$7,$A386&lt;Drivers!$I$7+Drivers!$J$7),Drivers!$K$7,1)*IF(AND($A386&gt;=Drivers!$L$7,$A386&lt;Drivers!$L$7+Drivers!$M$7),Drivers!$N$7,1)))</x:f>
        <x:v>1.9212041628375303</x:v>
      </x:c>
      <x:c r="K386" s="97" t="n">
        <x:f>IF(OR($A386&lt;=Drivers!$H$8,E385&gt;=ReadMe!$C$10),0,MAX(ReadMe!$C$15,(Drivers!$E$8+Drivers!$F$8*SIN($A386*ReadMe!$C$14+Drivers!$G$8))*INDEX(TrackData!$G$6:$G$315,MOD(INT(E385),ReadMe!$C$9)+1)*IF(AND($A386&gt;=Drivers!$I$8,$A386&lt;Drivers!$I$8+Drivers!$J$8),Drivers!$K$8,1)*IF(AND($A386&gt;=Drivers!$L$8,$A386&lt;Drivers!$L$8+Drivers!$M$8),Drivers!$N$8,1)))</x:f>
        <x:v>2.7481012577975816</x:v>
      </x:c>
      <x:c r="L386" s="97" t="n">
        <x:f>IF(OR($A386&lt;=Drivers!$H$9,F385&gt;=ReadMe!$C$10),0,MAX(ReadMe!$C$15,(Drivers!$E$9+Drivers!$F$9*SIN($A386*ReadMe!$C$14+Drivers!$G$9))*INDEX(TrackData!$G$6:$G$315,MOD(INT(F385),ReadMe!$C$9)+1)*IF(AND($A386&gt;=Drivers!$I$9,$A386&lt;Drivers!$I$9+Drivers!$J$9),Drivers!$K$9,1)*IF(AND($A386&gt;=Drivers!$L$9,$A386&lt;Drivers!$L$9+Drivers!$M$9),Drivers!$N$9,1)))</x:f>
        <x:v>2.532319975578223</x:v>
      </x:c>
      <x:c r="M386" s="97" t="n">
        <x:f>IF(OR($A386&lt;=Drivers!$H$10,G385&gt;=ReadMe!$C$10),0,MAX(ReadMe!$C$15,(Drivers!$E$10+Drivers!$F$10*SIN($A386*ReadMe!$C$14+Drivers!$G$10))*INDEX(TrackData!$G$6:$G$315,MOD(INT(G385),ReadMe!$C$9)+1)*IF(AND($A386&gt;=Drivers!$I$10,$A386&lt;Drivers!$I$10+Drivers!$J$10),Drivers!$K$10,1)*IF(AND($A386&gt;=Drivers!$L$10,$A386&lt;Drivers!$L$10+Drivers!$M$10),Drivers!$N$10,1)))</x:f>
        <x:v>1.4700616488339735</x:v>
      </x:c>
      <x:c r="N386" s="97" t="n">
        <x:f>IF(OR($A386&lt;=Drivers!$H$11,H385&gt;=ReadMe!$C$10),0,MAX(ReadMe!$C$15,(Drivers!$E$11+Drivers!$F$11*SIN($A386*ReadMe!$C$14+Drivers!$G$11))*INDEX(TrackData!$G$6:$G$315,MOD(INT(H385),ReadMe!$C$9)+1)*IF(AND($A386&gt;=Drivers!$I$11,$A386&lt;Drivers!$I$11+Drivers!$J$11),Drivers!$K$11,1)*IF(AND($A386&gt;=Drivers!$L$11,$A386&lt;Drivers!$L$11+Drivers!$M$11),Drivers!$N$11,1)))</x:f>
        <x:v>2.5159174129118487</x:v>
      </x:c>
      <x:c r="O386" t="n">
        <x:f>MIN(ReadMe!$C$8,MAX(0,INT(C386/ReadMe!$C$9)))</x:f>
        <x:v>2</x:v>
      </x:c>
      <x:c r="P386" t="n">
        <x:f>MIN(ReadMe!$C$8,MAX(0,INT(D386/ReadMe!$C$9)))</x:f>
        <x:v>2</x:v>
      </x:c>
      <x:c r="Q386" t="n">
        <x:f>MIN(ReadMe!$C$8,MAX(0,INT(E386/ReadMe!$C$9)))</x:f>
        <x:v>2</x:v>
      </x:c>
      <x:c r="R386" t="n">
        <x:f>MIN(ReadMe!$C$8,MAX(0,INT(F386/ReadMe!$C$9)))</x:f>
        <x:v>2</x:v>
      </x:c>
      <x:c r="S386" t="n">
        <x:f>MIN(ReadMe!$C$8,MAX(0,INT(G386/ReadMe!$C$9)))</x:f>
        <x:v>2</x:v>
      </x:c>
      <x:c r="T386" t="n">
        <x:f>MIN(ReadMe!$C$8,MAX(0,INT(H386/ReadMe!$C$9)))</x:f>
        <x:v>2</x:v>
      </x:c>
    </x:row>
    <x:row r="387">
      <x:c r="A387" t="n">
        <x:v>381</x:v>
      </x:c>
      <x:c r="B387" s="97" t="n">
        <x:f>A387*ReadMe!$C$12</x:f>
        <x:v>95.25</x:v>
      </x:c>
      <x:c r="C387" s="97" t="n">
        <x:f>MIN(ReadMe!$C$10,C386+I387)</x:f>
        <x:v>847.9314610100035</x:v>
      </x:c>
      <x:c r="D387" s="97" t="n">
        <x:f>MIN(ReadMe!$C$10,D386+J387)</x:f>
        <x:v>827.5861789544773</x:v>
      </x:c>
      <x:c r="E387" s="97" t="n">
        <x:f>MIN(ReadMe!$C$10,E386+K387)</x:f>
        <x:v>814.9945355694467</x:v>
      </x:c>
      <x:c r="F387" s="97" t="n">
        <x:f>MIN(ReadMe!$C$10,F386+L387)</x:f>
        <x:v>835.6192455366997</x:v>
      </x:c>
      <x:c r="G387" s="97" t="n">
        <x:f>MIN(ReadMe!$C$10,G386+M387)</x:f>
        <x:v>791.574834460769</x:v>
      </x:c>
      <x:c r="H387" s="97" t="n">
        <x:f>MIN(ReadMe!$C$10,H386+N387)</x:f>
        <x:v>816.3426183493956</x:v>
      </x:c>
      <x:c r="I387" s="97" t="n">
        <x:f>IF(OR($A387&lt;=Drivers!$H$6,C386&gt;=ReadMe!$C$10),0,MAX(ReadMe!$C$15,(Drivers!$E$6+Drivers!$F$6*SIN($A387*ReadMe!$C$14+Drivers!$G$6))*INDEX(TrackData!$G$6:$G$315,MOD(INT(C386),ReadMe!$C$9)+1)*IF(AND($A387&gt;=Drivers!$I$6,$A387&lt;Drivers!$I$6+Drivers!$J$6),Drivers!$K$6,1)*IF(AND($A387&gt;=Drivers!$L$6,$A387&lt;Drivers!$L$6+Drivers!$M$6),Drivers!$N$6,1)))</x:f>
        <x:v>2.7072872567922732</x:v>
      </x:c>
      <x:c r="J387" s="97" t="n">
        <x:f>IF(OR($A387&lt;=Drivers!$H$7,D386&gt;=ReadMe!$C$10),0,MAX(ReadMe!$C$15,(Drivers!$E$7+Drivers!$F$7*SIN($A387*ReadMe!$C$14+Drivers!$G$7))*INDEX(TrackData!$G$6:$G$315,MOD(INT(D386),ReadMe!$C$9)+1)*IF(AND($A387&gt;=Drivers!$I$7,$A387&lt;Drivers!$I$7+Drivers!$J$7),Drivers!$K$7,1)*IF(AND($A387&gt;=Drivers!$L$7,$A387&lt;Drivers!$L$7+Drivers!$M$7),Drivers!$N$7,1)))</x:f>
        <x:v>2.9159881970816954</x:v>
      </x:c>
      <x:c r="K387" s="97" t="n">
        <x:f>IF(OR($A387&lt;=Drivers!$H$8,E386&gt;=ReadMe!$C$10),0,MAX(ReadMe!$C$15,(Drivers!$E$8+Drivers!$F$8*SIN($A387*ReadMe!$C$14+Drivers!$G$8))*INDEX(TrackData!$G$6:$G$315,MOD(INT(E386),ReadMe!$C$9)+1)*IF(AND($A387&gt;=Drivers!$I$8,$A387&lt;Drivers!$I$8+Drivers!$J$8),Drivers!$K$8,1)*IF(AND($A387&gt;=Drivers!$L$8,$A387&lt;Drivers!$L$8+Drivers!$M$8),Drivers!$N$8,1)))</x:f>
        <x:v>1.7962234984375303</x:v>
      </x:c>
      <x:c r="L387" s="97" t="n">
        <x:f>IF(OR($A387&lt;=Drivers!$H$9,F386&gt;=ReadMe!$C$10),0,MAX(ReadMe!$C$15,(Drivers!$E$9+Drivers!$F$9*SIN($A387*ReadMe!$C$14+Drivers!$G$9))*INDEX(TrackData!$G$6:$G$315,MOD(INT(F386),ReadMe!$C$9)+1)*IF(AND($A387&gt;=Drivers!$I$9,$A387&lt;Drivers!$I$9+Drivers!$J$9),Drivers!$K$9,1)*IF(AND($A387&gt;=Drivers!$L$9,$A387&lt;Drivers!$L$9+Drivers!$M$9),Drivers!$N$9,1)))</x:f>
        <x:v>2.516779058319764</x:v>
      </x:c>
      <x:c r="M387" s="97" t="n">
        <x:f>IF(OR($A387&lt;=Drivers!$H$10,G386&gt;=ReadMe!$C$10),0,MAX(ReadMe!$C$15,(Drivers!$E$10+Drivers!$F$10*SIN($A387*ReadMe!$C$14+Drivers!$G$10))*INDEX(TrackData!$G$6:$G$315,MOD(INT(G386),ReadMe!$C$9)+1)*IF(AND($A387&gt;=Drivers!$I$10,$A387&lt;Drivers!$I$10+Drivers!$J$10),Drivers!$K$10,1)*IF(AND($A387&gt;=Drivers!$L$10,$A387&lt;Drivers!$L$10+Drivers!$M$10),Drivers!$N$10,1)))</x:f>
        <x:v>1.4745885242940227</x:v>
      </x:c>
      <x:c r="N387" s="97" t="n">
        <x:f>IF(OR($A387&lt;=Drivers!$H$11,H386&gt;=ReadMe!$C$10),0,MAX(ReadMe!$C$15,(Drivers!$E$11+Drivers!$F$11*SIN($A387*ReadMe!$C$14+Drivers!$G$11))*INDEX(TrackData!$G$6:$G$315,MOD(INT(H386),ReadMe!$C$9)+1)*IF(AND($A387&gt;=Drivers!$I$11,$A387&lt;Drivers!$I$11+Drivers!$J$11),Drivers!$K$11,1)*IF(AND($A387&gt;=Drivers!$L$11,$A387&lt;Drivers!$L$11+Drivers!$M$11),Drivers!$N$11,1)))</x:f>
        <x:v>1.6745216884025145</x:v>
      </x:c>
      <x:c r="O387" t="n">
        <x:f>MIN(ReadMe!$C$8,MAX(0,INT(C387/ReadMe!$C$9)))</x:f>
        <x:v>2</x:v>
      </x:c>
      <x:c r="P387" t="n">
        <x:f>MIN(ReadMe!$C$8,MAX(0,INT(D387/ReadMe!$C$9)))</x:f>
        <x:v>2</x:v>
      </x:c>
      <x:c r="Q387" t="n">
        <x:f>MIN(ReadMe!$C$8,MAX(0,INT(E387/ReadMe!$C$9)))</x:f>
        <x:v>2</x:v>
      </x:c>
      <x:c r="R387" t="n">
        <x:f>MIN(ReadMe!$C$8,MAX(0,INT(F387/ReadMe!$C$9)))</x:f>
        <x:v>2</x:v>
      </x:c>
      <x:c r="S387" t="n">
        <x:f>MIN(ReadMe!$C$8,MAX(0,INT(G387/ReadMe!$C$9)))</x:f>
        <x:v>2</x:v>
      </x:c>
      <x:c r="T387" t="n">
        <x:f>MIN(ReadMe!$C$8,MAX(0,INT(H387/ReadMe!$C$9)))</x:f>
        <x:v>2</x:v>
      </x:c>
    </x:row>
    <x:row r="388">
      <x:c r="A388" t="n">
        <x:v>382</x:v>
      </x:c>
      <x:c r="B388" s="97" t="n">
        <x:f>A388*ReadMe!$C$12</x:f>
        <x:v>95.5</x:v>
      </x:c>
      <x:c r="C388" s="97" t="n">
        <x:f>MIN(ReadMe!$C$10,C387+I388)</x:f>
        <x:v>850.6572462128012</x:v>
      </x:c>
      <x:c r="D388" s="97" t="n">
        <x:f>MIN(ReadMe!$C$10,D387+J388)</x:f>
        <x:v>830.5052020580355</x:v>
      </x:c>
      <x:c r="E388" s="97" t="n">
        <x:f>MIN(ReadMe!$C$10,E387+K388)</x:f>
        <x:v>816.7725470697827</x:v>
      </x:c>
      <x:c r="F388" s="97" t="n">
        <x:f>MIN(ReadMe!$C$10,F387+L388)</x:f>
        <x:v>838.121676311921</x:v>
      </x:c>
      <x:c r="G388" s="97" t="n">
        <x:f>MIN(ReadMe!$C$10,G387+M388)</x:f>
        <x:v>793.0553847831302</x:v>
      </x:c>
      <x:c r="H388" s="97" t="n">
        <x:f>MIN(ReadMe!$C$10,H387+N388)</x:f>
        <x:v>818.0316235789799</x:v>
      </x:c>
      <x:c r="I388" s="97" t="n">
        <x:f>IF(OR($A388&lt;=Drivers!$H$6,C387&gt;=ReadMe!$C$10),0,MAX(ReadMe!$C$15,(Drivers!$E$6+Drivers!$F$6*SIN($A388*ReadMe!$C$14+Drivers!$G$6))*INDEX(TrackData!$G$6:$G$315,MOD(INT(C387),ReadMe!$C$9)+1)*IF(AND($A388&gt;=Drivers!$I$6,$A388&lt;Drivers!$I$6+Drivers!$J$6),Drivers!$K$6,1)*IF(AND($A388&gt;=Drivers!$L$6,$A388&lt;Drivers!$L$6+Drivers!$M$6),Drivers!$N$6,1)))</x:f>
        <x:v>2.725785202797573</x:v>
      </x:c>
      <x:c r="J388" s="97" t="n">
        <x:f>IF(OR($A388&lt;=Drivers!$H$7,D387&gt;=ReadMe!$C$10),0,MAX(ReadMe!$C$15,(Drivers!$E$7+Drivers!$F$7*SIN($A388*ReadMe!$C$14+Drivers!$G$7))*INDEX(TrackData!$G$6:$G$315,MOD(INT(D387),ReadMe!$C$9)+1)*IF(AND($A388&gt;=Drivers!$I$7,$A388&lt;Drivers!$I$7+Drivers!$J$7),Drivers!$K$7,1)*IF(AND($A388&gt;=Drivers!$L$7,$A388&lt;Drivers!$L$7+Drivers!$M$7),Drivers!$N$7,1)))</x:f>
        <x:v>2.919023103558145</x:v>
      </x:c>
      <x:c r="K388" s="97" t="n">
        <x:f>IF(OR($A388&lt;=Drivers!$H$8,E387&gt;=ReadMe!$C$10),0,MAX(ReadMe!$C$15,(Drivers!$E$8+Drivers!$F$8*SIN($A388*ReadMe!$C$14+Drivers!$G$8))*INDEX(TrackData!$G$6:$G$315,MOD(INT(E387),ReadMe!$C$9)+1)*IF(AND($A388&gt;=Drivers!$I$8,$A388&lt;Drivers!$I$8+Drivers!$J$8),Drivers!$K$8,1)*IF(AND($A388&gt;=Drivers!$L$8,$A388&lt;Drivers!$L$8+Drivers!$M$8),Drivers!$N$8,1)))</x:f>
        <x:v>1.778011500336035</x:v>
      </x:c>
      <x:c r="L388" s="97" t="n">
        <x:f>IF(OR($A388&lt;=Drivers!$H$9,F387&gt;=ReadMe!$C$10),0,MAX(ReadMe!$C$15,(Drivers!$E$9+Drivers!$F$9*SIN($A388*ReadMe!$C$14+Drivers!$G$9))*INDEX(TrackData!$G$6:$G$315,MOD(INT(F387),ReadMe!$C$9)+1)*IF(AND($A388&gt;=Drivers!$I$9,$A388&lt;Drivers!$I$9+Drivers!$J$9),Drivers!$K$9,1)*IF(AND($A388&gt;=Drivers!$L$9,$A388&lt;Drivers!$L$9+Drivers!$M$9),Drivers!$N$9,1)))</x:f>
        <x:v>2.502430775221245</x:v>
      </x:c>
      <x:c r="M388" s="97" t="n">
        <x:f>IF(OR($A388&lt;=Drivers!$H$10,G387&gt;=ReadMe!$C$10),0,MAX(ReadMe!$C$15,(Drivers!$E$10+Drivers!$F$10*SIN($A388*ReadMe!$C$14+Drivers!$G$10))*INDEX(TrackData!$G$6:$G$315,MOD(INT(G387),ReadMe!$C$9)+1)*IF(AND($A388&gt;=Drivers!$I$10,$A388&lt;Drivers!$I$10+Drivers!$J$10),Drivers!$K$10,1)*IF(AND($A388&gt;=Drivers!$L$10,$A388&lt;Drivers!$L$10+Drivers!$M$10),Drivers!$N$10,1)))</x:f>
        <x:v>1.4805503223612333</x:v>
      </x:c>
      <x:c r="N388" s="97" t="n">
        <x:f>IF(OR($A388&lt;=Drivers!$H$11,H387&gt;=ReadMe!$C$10),0,MAX(ReadMe!$C$15,(Drivers!$E$11+Drivers!$F$11*SIN($A388*ReadMe!$C$14+Drivers!$G$11))*INDEX(TrackData!$G$6:$G$315,MOD(INT(H387),ReadMe!$C$9)+1)*IF(AND($A388&gt;=Drivers!$I$11,$A388&lt;Drivers!$I$11+Drivers!$J$11),Drivers!$K$11,1)*IF(AND($A388&gt;=Drivers!$L$11,$A388&lt;Drivers!$L$11+Drivers!$M$11),Drivers!$N$11,1)))</x:f>
        <x:v>1.6890052295842173</x:v>
      </x:c>
      <x:c r="O388" t="n">
        <x:f>MIN(ReadMe!$C$8,MAX(0,INT(C388/ReadMe!$C$9)))</x:f>
        <x:v>2</x:v>
      </x:c>
      <x:c r="P388" t="n">
        <x:f>MIN(ReadMe!$C$8,MAX(0,INT(D388/ReadMe!$C$9)))</x:f>
        <x:v>2</x:v>
      </x:c>
      <x:c r="Q388" t="n">
        <x:f>MIN(ReadMe!$C$8,MAX(0,INT(E388/ReadMe!$C$9)))</x:f>
        <x:v>2</x:v>
      </x:c>
      <x:c r="R388" t="n">
        <x:f>MIN(ReadMe!$C$8,MAX(0,INT(F388/ReadMe!$C$9)))</x:f>
        <x:v>2</x:v>
      </x:c>
      <x:c r="S388" t="n">
        <x:f>MIN(ReadMe!$C$8,MAX(0,INT(G388/ReadMe!$C$9)))</x:f>
        <x:v>2</x:v>
      </x:c>
      <x:c r="T388" t="n">
        <x:f>MIN(ReadMe!$C$8,MAX(0,INT(H388/ReadMe!$C$9)))</x:f>
        <x:v>2</x:v>
      </x:c>
    </x:row>
    <x:row r="389">
      <x:c r="A389" t="n">
        <x:v>383</x:v>
      </x:c>
      <x:c r="B389" s="97" t="n">
        <x:f>A389*ReadMe!$C$12</x:f>
        <x:v>95.75</x:v>
      </x:c>
      <x:c r="C389" s="97" t="n">
        <x:f>MIN(ReadMe!$C$10,C388+I389)</x:f>
        <x:v>852.4681741544717</x:v>
      </x:c>
      <x:c r="D389" s="97" t="n">
        <x:f>MIN(ReadMe!$C$10,D388+J389)</x:f>
        <x:v>833.4252012802326</x:v>
      </x:c>
      <x:c r="E389" s="97" t="n">
        <x:f>MIN(ReadMe!$C$10,E388+K389)</x:f>
        <x:v>818.5317832960702</x:v>
      </x:c>
      <x:c r="F389" s="97" t="n">
        <x:f>MIN(ReadMe!$C$10,F388+L389)</x:f>
        <x:v>840.6110502267935</x:v>
      </x:c>
      <x:c r="G389" s="97" t="n">
        <x:f>MIN(ReadMe!$C$10,G388+M389)</x:f>
        <x:v>794.5432907789116</x:v>
      </x:c>
      <x:c r="H389" s="97" t="n">
        <x:f>MIN(ReadMe!$C$10,H388+N389)</x:f>
        <x:v>819.7354799751988</x:v>
      </x:c>
      <x:c r="I389" s="97" t="n">
        <x:f>IF(OR($A389&lt;=Drivers!$H$6,C388&gt;=ReadMe!$C$10),0,MAX(ReadMe!$C$15,(Drivers!$E$6+Drivers!$F$6*SIN($A389*ReadMe!$C$14+Drivers!$G$6))*INDEX(TrackData!$G$6:$G$315,MOD(INT(C388),ReadMe!$C$9)+1)*IF(AND($A389&gt;=Drivers!$I$6,$A389&lt;Drivers!$I$6+Drivers!$J$6),Drivers!$K$6,1)*IF(AND($A389&gt;=Drivers!$L$6,$A389&lt;Drivers!$L$6+Drivers!$M$6),Drivers!$N$6,1)))</x:f>
        <x:v>1.8109279416705417</x:v>
      </x:c>
      <x:c r="J389" s="97" t="n">
        <x:f>IF(OR($A389&lt;=Drivers!$H$7,D388&gt;=ReadMe!$C$10),0,MAX(ReadMe!$C$15,(Drivers!$E$7+Drivers!$F$7*SIN($A389*ReadMe!$C$14+Drivers!$G$7))*INDEX(TrackData!$G$6:$G$315,MOD(INT(D388),ReadMe!$C$9)+1)*IF(AND($A389&gt;=Drivers!$I$7,$A389&lt;Drivers!$I$7+Drivers!$J$7),Drivers!$K$7,1)*IF(AND($A389&gt;=Drivers!$L$7,$A389&lt;Drivers!$L$7+Drivers!$M$7),Drivers!$N$7,1)))</x:f>
        <x:v>2.919999222197189</x:v>
      </x:c>
      <x:c r="K389" s="97" t="n">
        <x:f>IF(OR($A389&lt;=Drivers!$H$8,E388&gt;=ReadMe!$C$10),0,MAX(ReadMe!$C$15,(Drivers!$E$8+Drivers!$F$8*SIN($A389*ReadMe!$C$14+Drivers!$G$8))*INDEX(TrackData!$G$6:$G$315,MOD(INT(E388),ReadMe!$C$9)+1)*IF(AND($A389&gt;=Drivers!$I$8,$A389&lt;Drivers!$I$8+Drivers!$J$8),Drivers!$K$8,1)*IF(AND($A389&gt;=Drivers!$L$8,$A389&lt;Drivers!$L$8+Drivers!$M$8),Drivers!$N$8,1)))</x:f>
        <x:v>1.7592362262874726</x:v>
      </x:c>
      <x:c r="L389" s="97" t="n">
        <x:f>IF(OR($A389&lt;=Drivers!$H$9,F388&gt;=ReadMe!$C$10),0,MAX(ReadMe!$C$15,(Drivers!$E$9+Drivers!$F$9*SIN($A389*ReadMe!$C$14+Drivers!$G$9))*INDEX(TrackData!$G$6:$G$315,MOD(INT(F388),ReadMe!$C$9)+1)*IF(AND($A389&gt;=Drivers!$I$9,$A389&lt;Drivers!$I$9+Drivers!$J$9),Drivers!$K$9,1)*IF(AND($A389&gt;=Drivers!$L$9,$A389&lt;Drivers!$L$9+Drivers!$M$9),Drivers!$N$9,1)))</x:f>
        <x:v>2.4893739148725116</x:v>
      </x:c>
      <x:c r="M389" s="97" t="n">
        <x:f>IF(OR($A389&lt;=Drivers!$H$10,G388&gt;=ReadMe!$C$10),0,MAX(ReadMe!$C$15,(Drivers!$E$10+Drivers!$F$10*SIN($A389*ReadMe!$C$14+Drivers!$G$10))*INDEX(TrackData!$G$6:$G$315,MOD(INT(G388),ReadMe!$C$9)+1)*IF(AND($A389&gt;=Drivers!$I$10,$A389&lt;Drivers!$I$10+Drivers!$J$10),Drivers!$K$10,1)*IF(AND($A389&gt;=Drivers!$L$10,$A389&lt;Drivers!$L$10+Drivers!$M$10),Drivers!$N$10,1)))</x:f>
        <x:v>1.4879059957813838</x:v>
      </x:c>
      <x:c r="N389" s="97" t="n">
        <x:f>IF(OR($A389&lt;=Drivers!$H$11,H388&gt;=ReadMe!$C$10),0,MAX(ReadMe!$C$15,(Drivers!$E$11+Drivers!$F$11*SIN($A389*ReadMe!$C$14+Drivers!$G$11))*INDEX(TrackData!$G$6:$G$315,MOD(INT(H388),ReadMe!$C$9)+1)*IF(AND($A389&gt;=Drivers!$I$11,$A389&lt;Drivers!$I$11+Drivers!$J$11),Drivers!$K$11,1)*IF(AND($A389&gt;=Drivers!$L$11,$A389&lt;Drivers!$L$11+Drivers!$M$11),Drivers!$N$11,1)))</x:f>
        <x:v>1.7038563962189524</x:v>
      </x:c>
      <x:c r="O389" t="n">
        <x:f>MIN(ReadMe!$C$8,MAX(0,INT(C389/ReadMe!$C$9)))</x:f>
        <x:v>2</x:v>
      </x:c>
      <x:c r="P389" t="n">
        <x:f>MIN(ReadMe!$C$8,MAX(0,INT(D389/ReadMe!$C$9)))</x:f>
        <x:v>2</x:v>
      </x:c>
      <x:c r="Q389" t="n">
        <x:f>MIN(ReadMe!$C$8,MAX(0,INT(E389/ReadMe!$C$9)))</x:f>
        <x:v>2</x:v>
      </x:c>
      <x:c r="R389" t="n">
        <x:f>MIN(ReadMe!$C$8,MAX(0,INT(F389/ReadMe!$C$9)))</x:f>
        <x:v>2</x:v>
      </x:c>
      <x:c r="S389" t="n">
        <x:f>MIN(ReadMe!$C$8,MAX(0,INT(G389/ReadMe!$C$9)))</x:f>
        <x:v>2</x:v>
      </x:c>
      <x:c r="T389" t="n">
        <x:f>MIN(ReadMe!$C$8,MAX(0,INT(H389/ReadMe!$C$9)))</x:f>
        <x:v>2</x:v>
      </x:c>
    </x:row>
    <x:row r="390">
      <x:c r="A390" t="n">
        <x:v>384</x:v>
      </x:c>
      <x:c r="B390" s="97" t="n">
        <x:f>A390*ReadMe!$C$12</x:f>
        <x:v>96</x:v>
      </x:c>
      <x:c r="C390" s="97" t="n">
        <x:f>MIN(ReadMe!$C$10,C389+I390)</x:f>
        <x:v>854.2906308685402</x:v>
      </x:c>
      <x:c r="D390" s="97" t="n">
        <x:f>MIN(ReadMe!$C$10,D389+J390)</x:f>
        <x:v>836.3441111126097</x:v>
      </x:c>
      <x:c r="E390" s="97" t="n">
        <x:f>MIN(ReadMe!$C$10,E389+K390)</x:f>
        <x:v>820.2718102409884</x:v>
      </x:c>
      <x:c r="F390" s="97" t="n">
        <x:f>MIN(ReadMe!$C$10,F389+L390)</x:f>
        <x:v>843.0887486011518</x:v>
      </x:c>
      <x:c r="G390" s="97" t="n">
        <x:f>MIN(ReadMe!$C$10,G389+M390)</x:f>
        <x:v>796.0398956793158</x:v>
      </x:c>
      <x:c r="H390" s="97" t="n">
        <x:f>MIN(ReadMe!$C$10,H389+N390)</x:f>
        <x:v>821.4544529125394</x:v>
      </x:c>
      <x:c r="I390" s="97" t="n">
        <x:f>IF(OR($A390&lt;=Drivers!$H$6,C389&gt;=ReadMe!$C$10),0,MAX(ReadMe!$C$15,(Drivers!$E$6+Drivers!$F$6*SIN($A390*ReadMe!$C$14+Drivers!$G$6))*INDEX(TrackData!$G$6:$G$315,MOD(INT(C389),ReadMe!$C$9)+1)*IF(AND($A390&gt;=Drivers!$I$6,$A390&lt;Drivers!$I$6+Drivers!$J$6),Drivers!$K$6,1)*IF(AND($A390&gt;=Drivers!$L$6,$A390&lt;Drivers!$L$6+Drivers!$M$6),Drivers!$N$6,1)))</x:f>
        <x:v>1.8224567140685437</x:v>
      </x:c>
      <x:c r="J390" s="97" t="n">
        <x:f>IF(OR($A390&lt;=Drivers!$H$7,D389&gt;=ReadMe!$C$10),0,MAX(ReadMe!$C$15,(Drivers!$E$7+Drivers!$F$7*SIN($A390*ReadMe!$C$14+Drivers!$G$7))*INDEX(TrackData!$G$6:$G$315,MOD(INT(D389),ReadMe!$C$9)+1)*IF(AND($A390&gt;=Drivers!$I$7,$A390&lt;Drivers!$I$7+Drivers!$J$7),Drivers!$K$7,1)*IF(AND($A390&gt;=Drivers!$L$7,$A390&lt;Drivers!$L$7+Drivers!$M$7),Drivers!$N$7,1)))</x:f>
        <x:v>2.9189098323770493</x:v>
      </x:c>
      <x:c r="K390" s="97" t="n">
        <x:f>IF(OR($A390&lt;=Drivers!$H$8,E389&gt;=ReadMe!$C$10),0,MAX(ReadMe!$C$15,(Drivers!$E$8+Drivers!$F$8*SIN($A390*ReadMe!$C$14+Drivers!$G$8))*INDEX(TrackData!$G$6:$G$315,MOD(INT(E389),ReadMe!$C$9)+1)*IF(AND($A390&gt;=Drivers!$I$8,$A390&lt;Drivers!$I$8+Drivers!$J$8),Drivers!$K$8,1)*IF(AND($A390&gt;=Drivers!$L$8,$A390&lt;Drivers!$L$8+Drivers!$M$8),Drivers!$N$8,1)))</x:f>
        <x:v>1.7400269449182304</x:v>
      </x:c>
      <x:c r="L390" s="97" t="n">
        <x:f>IF(OR($A390&lt;=Drivers!$H$9,F389&gt;=ReadMe!$C$10),0,MAX(ReadMe!$C$15,(Drivers!$E$9+Drivers!$F$9*SIN($A390*ReadMe!$C$14+Drivers!$G$9))*INDEX(TrackData!$G$6:$G$315,MOD(INT(F389),ReadMe!$C$9)+1)*IF(AND($A390&gt;=Drivers!$I$9,$A390&lt;Drivers!$I$9+Drivers!$J$9),Drivers!$K$9,1)*IF(AND($A390&gt;=Drivers!$L$9,$A390&lt;Drivers!$L$9+Drivers!$M$9),Drivers!$N$9,1)))</x:f>
        <x:v>2.4776983743583054</x:v>
      </x:c>
      <x:c r="M390" s="97" t="n">
        <x:f>IF(OR($A390&lt;=Drivers!$H$10,G389&gt;=ReadMe!$C$10),0,MAX(ReadMe!$C$15,(Drivers!$E$10+Drivers!$F$10*SIN($A390*ReadMe!$C$14+Drivers!$G$10))*INDEX(TrackData!$G$6:$G$315,MOD(INT(G389),ReadMe!$C$9)+1)*IF(AND($A390&gt;=Drivers!$I$10,$A390&lt;Drivers!$I$10+Drivers!$J$10),Drivers!$K$10,1)*IF(AND($A390&gt;=Drivers!$L$10,$A390&lt;Drivers!$L$10+Drivers!$M$10),Drivers!$N$10,1)))</x:f>
        <x:v>1.496604900404263</x:v>
      </x:c>
      <x:c r="N390" s="97" t="n">
        <x:f>IF(OR($A390&lt;=Drivers!$H$11,H389&gt;=ReadMe!$C$10),0,MAX(ReadMe!$C$15,(Drivers!$E$11+Drivers!$F$11*SIN($A390*ReadMe!$C$14+Drivers!$G$11))*INDEX(TrackData!$G$6:$G$315,MOD(INT(H389),ReadMe!$C$9)+1)*IF(AND($A390&gt;=Drivers!$I$11,$A390&lt;Drivers!$I$11+Drivers!$J$11),Drivers!$K$11,1)*IF(AND($A390&gt;=Drivers!$L$11,$A390&lt;Drivers!$L$11+Drivers!$M$11),Drivers!$N$11,1)))</x:f>
        <x:v>1.7189729373405747</x:v>
      </x:c>
      <x:c r="O390" t="n">
        <x:f>MIN(ReadMe!$C$8,MAX(0,INT(C390/ReadMe!$C$9)))</x:f>
        <x:v>2</x:v>
      </x:c>
      <x:c r="P390" t="n">
        <x:f>MIN(ReadMe!$C$8,MAX(0,INT(D390/ReadMe!$C$9)))</x:f>
        <x:v>2</x:v>
      </x:c>
      <x:c r="Q390" t="n">
        <x:f>MIN(ReadMe!$C$8,MAX(0,INT(E390/ReadMe!$C$9)))</x:f>
        <x:v>2</x:v>
      </x:c>
      <x:c r="R390" t="n">
        <x:f>MIN(ReadMe!$C$8,MAX(0,INT(F390/ReadMe!$C$9)))</x:f>
        <x:v>2</x:v>
      </x:c>
      <x:c r="S390" t="n">
        <x:f>MIN(ReadMe!$C$8,MAX(0,INT(G390/ReadMe!$C$9)))</x:f>
        <x:v>2</x:v>
      </x:c>
      <x:c r="T390" t="n">
        <x:f>MIN(ReadMe!$C$8,MAX(0,INT(H390/ReadMe!$C$9)))</x:f>
        <x:v>2</x:v>
      </x:c>
    </x:row>
    <x:row r="391">
      <x:c r="A391" t="n">
        <x:v>385</x:v>
      </x:c>
      <x:c r="B391" s="97" t="n">
        <x:f>A391*ReadMe!$C$12</x:f>
        <x:v>96.25</x:v>
      </x:c>
      <x:c r="C391" s="97" t="n">
        <x:f>MIN(ReadMe!$C$10,C390+I391)</x:f>
        <x:v>856.1241560434518</x:v>
      </x:c>
      <x:c r="D391" s="97" t="n">
        <x:f>MIN(ReadMe!$C$10,D390+J391)</x:f>
        <x:v>839.2598735472064</x:v>
      </x:c>
      <x:c r="E391" s="97" t="n">
        <x:f>MIN(ReadMe!$C$10,E390+K391)</x:f>
        <x:v>821.9923261540035</x:v>
      </x:c>
      <x:c r="F391" s="97" t="n">
        <x:f>MIN(ReadMe!$C$10,F390+L391)</x:f>
        <x:v>845.5562331414645</x:v>
      </x:c>
      <x:c r="G391" s="97" t="n">
        <x:f>MIN(ReadMe!$C$10,G390+M391)</x:f>
        <x:v>798.3226034730598</x:v>
      </x:c>
      <x:c r="H391" s="97" t="n">
        <x:f>MIN(ReadMe!$C$10,H390+N391)</x:f>
        <x:v>823.1887036874068</x:v>
      </x:c>
      <x:c r="I391" s="97" t="n">
        <x:f>IF(OR($A391&lt;=Drivers!$H$6,C390&gt;=ReadMe!$C$10),0,MAX(ReadMe!$C$15,(Drivers!$E$6+Drivers!$F$6*SIN($A391*ReadMe!$C$14+Drivers!$G$6))*INDEX(TrackData!$G$6:$G$315,MOD(INT(C390),ReadMe!$C$9)+1)*IF(AND($A391&gt;=Drivers!$I$6,$A391&lt;Drivers!$I$6+Drivers!$J$6),Drivers!$K$6,1)*IF(AND($A391&gt;=Drivers!$L$6,$A391&lt;Drivers!$L$6+Drivers!$M$6),Drivers!$N$6,1)))</x:f>
        <x:v>1.8335251749115684</x:v>
      </x:c>
      <x:c r="J391" s="97" t="n">
        <x:f>IF(OR($A391&lt;=Drivers!$H$7,D390&gt;=ReadMe!$C$10),0,MAX(ReadMe!$C$15,(Drivers!$E$7+Drivers!$F$7*SIN($A391*ReadMe!$C$14+Drivers!$G$7))*INDEX(TrackData!$G$6:$G$315,MOD(INT(D390),ReadMe!$C$9)+1)*IF(AND($A391&gt;=Drivers!$I$7,$A391&lt;Drivers!$I$7+Drivers!$J$7),Drivers!$K$7,1)*IF(AND($A391&gt;=Drivers!$L$7,$A391&lt;Drivers!$L$7+Drivers!$M$7),Drivers!$N$7,1)))</x:f>
        <x:v>2.915762434596802</x:v>
      </x:c>
      <x:c r="K391" s="97" t="n">
        <x:f>IF(OR($A391&lt;=Drivers!$H$8,E390&gt;=ReadMe!$C$10),0,MAX(ReadMe!$C$15,(Drivers!$E$8+Drivers!$F$8*SIN($A391*ReadMe!$C$14+Drivers!$G$8))*INDEX(TrackData!$G$6:$G$315,MOD(INT(E390),ReadMe!$C$9)+1)*IF(AND($A391&gt;=Drivers!$I$8,$A391&lt;Drivers!$I$8+Drivers!$J$8),Drivers!$K$8,1)*IF(AND($A391&gt;=Drivers!$L$8,$A391&lt;Drivers!$L$8+Drivers!$M$8),Drivers!$N$8,1)))</x:f>
        <x:v>1.7205159130150844</x:v>
      </x:c>
      <x:c r="L391" s="97" t="n">
        <x:f>IF(OR($A391&lt;=Drivers!$H$9,F390&gt;=ReadMe!$C$10),0,MAX(ReadMe!$C$15,(Drivers!$E$9+Drivers!$F$9*SIN($A391*ReadMe!$C$14+Drivers!$G$9))*INDEX(TrackData!$G$6:$G$315,MOD(INT(F390),ReadMe!$C$9)+1)*IF(AND($A391&gt;=Drivers!$I$9,$A391&lt;Drivers!$I$9+Drivers!$J$9),Drivers!$K$9,1)*IF(AND($A391&gt;=Drivers!$L$9,$A391&lt;Drivers!$L$9+Drivers!$M$9),Drivers!$N$9,1)))</x:f>
        <x:v>2.4674845403127015</x:v>
      </x:c>
      <x:c r="M391" s="97" t="n">
        <x:f>IF(OR($A391&lt;=Drivers!$H$10,G390&gt;=ReadMe!$C$10),0,MAX(ReadMe!$C$15,(Drivers!$E$10+Drivers!$F$10*SIN($A391*ReadMe!$C$14+Drivers!$G$10))*INDEX(TrackData!$G$6:$G$315,MOD(INT(G390),ReadMe!$C$9)+1)*IF(AND($A391&gt;=Drivers!$I$10,$A391&lt;Drivers!$I$10+Drivers!$J$10),Drivers!$K$10,1)*IF(AND($A391&gt;=Drivers!$L$10,$A391&lt;Drivers!$L$10+Drivers!$M$10),Drivers!$N$10,1)))</x:f>
        <x:v>2.282707793743903</x:v>
      </x:c>
      <x:c r="N391" s="97" t="n">
        <x:f>IF(OR($A391&lt;=Drivers!$H$11,H390&gt;=ReadMe!$C$10),0,MAX(ReadMe!$C$15,(Drivers!$E$11+Drivers!$F$11*SIN($A391*ReadMe!$C$14+Drivers!$G$11))*INDEX(TrackData!$G$6:$G$315,MOD(INT(H390),ReadMe!$C$9)+1)*IF(AND($A391&gt;=Drivers!$I$11,$A391&lt;Drivers!$I$11+Drivers!$J$11),Drivers!$K$11,1)*IF(AND($A391&gt;=Drivers!$L$11,$A391&lt;Drivers!$L$11+Drivers!$M$11),Drivers!$N$11,1)))</x:f>
        <x:v>1.734250774867376</x:v>
      </x:c>
      <x:c r="O391" t="n">
        <x:f>MIN(ReadMe!$C$8,MAX(0,INT(C391/ReadMe!$C$9)))</x:f>
        <x:v>2</x:v>
      </x:c>
      <x:c r="P391" t="n">
        <x:f>MIN(ReadMe!$C$8,MAX(0,INT(D391/ReadMe!$C$9)))</x:f>
        <x:v>2</x:v>
      </x:c>
      <x:c r="Q391" t="n">
        <x:f>MIN(ReadMe!$C$8,MAX(0,INT(E391/ReadMe!$C$9)))</x:f>
        <x:v>2</x:v>
      </x:c>
      <x:c r="R391" t="n">
        <x:f>MIN(ReadMe!$C$8,MAX(0,INT(F391/ReadMe!$C$9)))</x:f>
        <x:v>2</x:v>
      </x:c>
      <x:c r="S391" t="n">
        <x:f>MIN(ReadMe!$C$8,MAX(0,INT(G391/ReadMe!$C$9)))</x:f>
        <x:v>2</x:v>
      </x:c>
      <x:c r="T391" t="n">
        <x:f>MIN(ReadMe!$C$8,MAX(0,INT(H391/ReadMe!$C$9)))</x:f>
        <x:v>2</x:v>
      </x:c>
    </x:row>
    <x:row r="392">
      <x:c r="A392" t="n">
        <x:v>386</x:v>
      </x:c>
      <x:c r="B392" s="97" t="n">
        <x:f>A392*ReadMe!$C$12</x:f>
        <x:v>96.5</x:v>
      </x:c>
      <x:c r="C392" s="97" t="n">
        <x:f>MIN(ReadMe!$C$10,C391+I392)</x:f>
        <x:v>857.9682131607888</x:v>
      </x:c>
      <x:c r="D392" s="97" t="n">
        <x:f>MIN(ReadMe!$C$10,D391+J392)</x:f>
        <x:v>842.1704522460416</x:v>
      </x:c>
      <x:c r="E392" s="97" t="n">
        <x:f>MIN(ReadMe!$C$10,E391+K392)</x:f>
        <x:v>823.6931636189347</x:v>
      </x:c>
      <x:c r="F392" s="97" t="n">
        <x:f>MIN(ReadMe!$C$10,F391+L392)</x:f>
        <x:v>848.015035876918</x:v>
      </x:c>
      <x:c r="G392" s="97" t="n">
        <x:f>MIN(ReadMe!$C$10,G391+M392)</x:f>
        <x:v>799.8403874710353</x:v>
      </x:c>
      <x:c r="H392" s="97" t="n">
        <x:f>MIN(ReadMe!$C$10,H391+N392)</x:f>
        <x:v>824.9382884075912</x:v>
      </x:c>
      <x:c r="I392" s="97" t="n">
        <x:f>IF(OR($A392&lt;=Drivers!$H$6,C391&gt;=ReadMe!$C$10),0,MAX(ReadMe!$C$15,(Drivers!$E$6+Drivers!$F$6*SIN($A392*ReadMe!$C$14+Drivers!$G$6))*INDEX(TrackData!$G$6:$G$315,MOD(INT(C391),ReadMe!$C$9)+1)*IF(AND($A392&gt;=Drivers!$I$6,$A392&lt;Drivers!$I$6+Drivers!$J$6),Drivers!$K$6,1)*IF(AND($A392&gt;=Drivers!$L$6,$A392&lt;Drivers!$L$6+Drivers!$M$6),Drivers!$N$6,1)))</x:f>
        <x:v>1.8440571173370304</x:v>
      </x:c>
      <x:c r="J392" s="97" t="n">
        <x:f>IF(OR($A392&lt;=Drivers!$H$7,D391&gt;=ReadMe!$C$10),0,MAX(ReadMe!$C$15,(Drivers!$E$7+Drivers!$F$7*SIN($A392*ReadMe!$C$14+Drivers!$G$7))*INDEX(TrackData!$G$6:$G$315,MOD(INT(D391),ReadMe!$C$9)+1)*IF(AND($A392&gt;=Drivers!$I$7,$A392&lt;Drivers!$I$7+Drivers!$J$7),Drivers!$K$7,1)*IF(AND($A392&gt;=Drivers!$L$7,$A392&lt;Drivers!$L$7+Drivers!$M$7),Drivers!$N$7,1)))</x:f>
        <x:v>2.9105786988350943</x:v>
      </x:c>
      <x:c r="K392" s="97" t="n">
        <x:f>IF(OR($A392&lt;=Drivers!$H$8,E391&gt;=ReadMe!$C$10),0,MAX(ReadMe!$C$15,(Drivers!$E$8+Drivers!$F$8*SIN($A392*ReadMe!$C$14+Drivers!$G$8))*INDEX(TrackData!$G$6:$G$315,MOD(INT(E391),ReadMe!$C$9)+1)*IF(AND($A392&gt;=Drivers!$I$8,$A392&lt;Drivers!$I$8+Drivers!$J$8),Drivers!$K$8,1)*IF(AND($A392&gt;=Drivers!$L$8,$A392&lt;Drivers!$L$8+Drivers!$M$8),Drivers!$N$8,1)))</x:f>
        <x:v>1.7008374649311293</x:v>
      </x:c>
      <x:c r="L392" s="97" t="n">
        <x:f>IF(OR($A392&lt;=Drivers!$H$9,F391&gt;=ReadMe!$C$10),0,MAX(ReadMe!$C$15,(Drivers!$E$9+Drivers!$F$9*SIN($A392*ReadMe!$C$14+Drivers!$G$9))*INDEX(TrackData!$G$6:$G$315,MOD(INT(F391),ReadMe!$C$9)+1)*IF(AND($A392&gt;=Drivers!$I$9,$A392&lt;Drivers!$I$9+Drivers!$J$9),Drivers!$K$9,1)*IF(AND($A392&gt;=Drivers!$L$9,$A392&lt;Drivers!$L$9+Drivers!$M$9),Drivers!$N$9,1)))</x:f>
        <x:v>2.45880273545343</x:v>
      </x:c>
      <x:c r="M392" s="97" t="n">
        <x:f>IF(OR($A392&lt;=Drivers!$H$10,G391&gt;=ReadMe!$C$10),0,MAX(ReadMe!$C$15,(Drivers!$E$10+Drivers!$F$10*SIN($A392*ReadMe!$C$14+Drivers!$G$10))*INDEX(TrackData!$G$6:$G$315,MOD(INT(G391),ReadMe!$C$9)+1)*IF(AND($A392&gt;=Drivers!$I$10,$A392&lt;Drivers!$I$10+Drivers!$J$10),Drivers!$K$10,1)*IF(AND($A392&gt;=Drivers!$L$10,$A392&lt;Drivers!$L$10+Drivers!$M$10),Drivers!$N$10,1)))</x:f>
        <x:v>1.517783997975591</x:v>
      </x:c>
      <x:c r="N392" s="97" t="n">
        <x:f>IF(OR($A392&lt;=Drivers!$H$11,H391&gt;=ReadMe!$C$10),0,MAX(ReadMe!$C$15,(Drivers!$E$11+Drivers!$F$11*SIN($A392*ReadMe!$C$14+Drivers!$G$11))*INDEX(TrackData!$G$6:$G$315,MOD(INT(H391),ReadMe!$C$9)+1)*IF(AND($A392&gt;=Drivers!$I$11,$A392&lt;Drivers!$I$11+Drivers!$J$11),Drivers!$K$11,1)*IF(AND($A392&gt;=Drivers!$L$11,$A392&lt;Drivers!$L$11+Drivers!$M$11),Drivers!$N$11,1)))</x:f>
        <x:v>1.7495847201844723</x:v>
      </x:c>
      <x:c r="O392" t="n">
        <x:f>MIN(ReadMe!$C$8,MAX(0,INT(C392/ReadMe!$C$9)))</x:f>
        <x:v>2</x:v>
      </x:c>
      <x:c r="P392" t="n">
        <x:f>MIN(ReadMe!$C$8,MAX(0,INT(D392/ReadMe!$C$9)))</x:f>
        <x:v>2</x:v>
      </x:c>
      <x:c r="Q392" t="n">
        <x:f>MIN(ReadMe!$C$8,MAX(0,INT(E392/ReadMe!$C$9)))</x:f>
        <x:v>2</x:v>
      </x:c>
      <x:c r="R392" t="n">
        <x:f>MIN(ReadMe!$C$8,MAX(0,INT(F392/ReadMe!$C$9)))</x:f>
        <x:v>2</x:v>
      </x:c>
      <x:c r="S392" t="n">
        <x:f>MIN(ReadMe!$C$8,MAX(0,INT(G392/ReadMe!$C$9)))</x:f>
        <x:v>2</x:v>
      </x:c>
      <x:c r="T392" t="n">
        <x:f>MIN(ReadMe!$C$8,MAX(0,INT(H392/ReadMe!$C$9)))</x:f>
        <x:v>2</x:v>
      </x:c>
    </x:row>
    <x:row r="393">
      <x:c r="A393" t="n">
        <x:v>387</x:v>
      </x:c>
      <x:c r="B393" s="97" t="n">
        <x:f>A393*ReadMe!$C$12</x:f>
        <x:v>96.75</x:v>
      </x:c>
      <x:c r="C393" s="97" t="n">
        <x:f>MIN(ReadMe!$C$10,C392+I393)</x:f>
        <x:v>859.8221931892251</x:v>
      </x:c>
      <x:c r="D393" s="97" t="n">
        <x:f>MIN(ReadMe!$C$10,D392+J393)</x:f>
        <x:v>845.0738465613929</x:v>
      </x:c>
      <x:c r="E393" s="97" t="n">
        <x:f>MIN(ReadMe!$C$10,E392+K393)</x:f>
        <x:v>825.3742907066223</x:v>
      </x:c>
      <x:c r="F393" s="97" t="n">
        <x:f>MIN(ReadMe!$C$10,F392+L393)</x:f>
        <x:v>850.4667486113248</x:v>
      </x:c>
      <x:c r="G393" s="97" t="n">
        <x:f>MIN(ReadMe!$C$10,G392+M393)</x:f>
        <x:v>801.3705058428974</x:v>
      </x:c>
      <x:c r="H393" s="97" t="n">
        <x:f>MIN(ReadMe!$C$10,H392+N393)</x:f>
        <x:v>827.6123326475492</x:v>
      </x:c>
      <x:c r="I393" s="97" t="n">
        <x:f>IF(OR($A393&lt;=Drivers!$H$6,C392&gt;=ReadMe!$C$10),0,MAX(ReadMe!$C$15,(Drivers!$E$6+Drivers!$F$6*SIN($A393*ReadMe!$C$14+Drivers!$G$6))*INDEX(TrackData!$G$6:$G$315,MOD(INT(C392),ReadMe!$C$9)+1)*IF(AND($A393&gt;=Drivers!$I$6,$A393&lt;Drivers!$I$6+Drivers!$J$6),Drivers!$K$6,1)*IF(AND($A393&gt;=Drivers!$L$6,$A393&lt;Drivers!$L$6+Drivers!$M$6),Drivers!$N$6,1)))</x:f>
        <x:v>1.8539800284363555</x:v>
      </x:c>
      <x:c r="J393" s="97" t="n">
        <x:f>IF(OR($A393&lt;=Drivers!$H$7,D392&gt;=ReadMe!$C$10),0,MAX(ReadMe!$C$15,(Drivers!$E$7+Drivers!$F$7*SIN($A393*ReadMe!$C$14+Drivers!$G$7))*INDEX(TrackData!$G$6:$G$315,MOD(INT(D392),ReadMe!$C$9)+1)*IF(AND($A393&gt;=Drivers!$I$7,$A393&lt;Drivers!$I$7+Drivers!$J$7),Drivers!$K$7,1)*IF(AND($A393&gt;=Drivers!$L$7,$A393&lt;Drivers!$L$7+Drivers!$M$7),Drivers!$N$7,1)))</x:f>
        <x:v>2.903394315351348</x:v>
      </x:c>
      <x:c r="K393" s="97" t="n">
        <x:f>IF(OR($A393&lt;=Drivers!$H$8,E392&gt;=ReadMe!$C$10),0,MAX(ReadMe!$C$15,(Drivers!$E$8+Drivers!$F$8*SIN($A393*ReadMe!$C$14+Drivers!$G$8))*INDEX(TrackData!$G$6:$G$315,MOD(INT(E392),ReadMe!$C$9)+1)*IF(AND($A393&gt;=Drivers!$I$8,$A393&lt;Drivers!$I$8+Drivers!$J$8),Drivers!$K$8,1)*IF(AND($A393&gt;=Drivers!$L$8,$A393&lt;Drivers!$L$8+Drivers!$M$8),Drivers!$N$8,1)))</x:f>
        <x:v>1.681127087687579</x:v>
      </x:c>
      <x:c r="L393" s="97" t="n">
        <x:f>IF(OR($A393&lt;=Drivers!$H$9,F392&gt;=ReadMe!$C$10),0,MAX(ReadMe!$C$15,(Drivers!$E$9+Drivers!$F$9*SIN($A393*ReadMe!$C$14+Drivers!$G$9))*INDEX(TrackData!$G$6:$G$315,MOD(INT(F392),ReadMe!$C$9)+1)*IF(AND($A393&gt;=Drivers!$I$9,$A393&lt;Drivers!$I$9+Drivers!$J$9),Drivers!$K$9,1)*IF(AND($A393&gt;=Drivers!$L$9,$A393&lt;Drivers!$L$9+Drivers!$M$9),Drivers!$N$9,1)))</x:f>
        <x:v>2.4517127344067275</x:v>
      </x:c>
      <x:c r="M393" s="97" t="n">
        <x:f>IF(OR($A393&lt;=Drivers!$H$10,G392&gt;=ReadMe!$C$10),0,MAX(ReadMe!$C$15,(Drivers!$E$10+Drivers!$F$10*SIN($A393*ReadMe!$C$14+Drivers!$G$10))*INDEX(TrackData!$G$6:$G$315,MOD(INT(G392),ReadMe!$C$9)+1)*IF(AND($A393&gt;=Drivers!$I$10,$A393&lt;Drivers!$I$10+Drivers!$J$10),Drivers!$K$10,1)*IF(AND($A393&gt;=Drivers!$L$10,$A393&lt;Drivers!$L$10+Drivers!$M$10),Drivers!$N$10,1)))</x:f>
        <x:v>1.530118371862006</x:v>
      </x:c>
      <x:c r="N393" s="97" t="n">
        <x:f>IF(OR($A393&lt;=Drivers!$H$11,H392&gt;=ReadMe!$C$10),0,MAX(ReadMe!$C$15,(Drivers!$E$11+Drivers!$F$11*SIN($A393*ReadMe!$C$14+Drivers!$G$11))*INDEX(TrackData!$G$6:$G$315,MOD(INT(H392),ReadMe!$C$9)+1)*IF(AND($A393&gt;=Drivers!$I$11,$A393&lt;Drivers!$I$11+Drivers!$J$11),Drivers!$K$11,1)*IF(AND($A393&gt;=Drivers!$L$11,$A393&lt;Drivers!$L$11+Drivers!$M$11),Drivers!$N$11,1)))</x:f>
        <x:v>2.6740442399579623</x:v>
      </x:c>
      <x:c r="O393" t="n">
        <x:f>MIN(ReadMe!$C$8,MAX(0,INT(C393/ReadMe!$C$9)))</x:f>
        <x:v>2</x:v>
      </x:c>
      <x:c r="P393" t="n">
        <x:f>MIN(ReadMe!$C$8,MAX(0,INT(D393/ReadMe!$C$9)))</x:f>
        <x:v>2</x:v>
      </x:c>
      <x:c r="Q393" t="n">
        <x:f>MIN(ReadMe!$C$8,MAX(0,INT(E393/ReadMe!$C$9)))</x:f>
        <x:v>2</x:v>
      </x:c>
      <x:c r="R393" t="n">
        <x:f>MIN(ReadMe!$C$8,MAX(0,INT(F393/ReadMe!$C$9)))</x:f>
        <x:v>2</x:v>
      </x:c>
      <x:c r="S393" t="n">
        <x:f>MIN(ReadMe!$C$8,MAX(0,INT(G393/ReadMe!$C$9)))</x:f>
        <x:v>2</x:v>
      </x:c>
      <x:c r="T393" t="n">
        <x:f>MIN(ReadMe!$C$8,MAX(0,INT(H393/ReadMe!$C$9)))</x:f>
        <x:v>2</x:v>
      </x:c>
    </x:row>
    <x:row r="394">
      <x:c r="A394" t="n">
        <x:v>388</x:v>
      </x:c>
      <x:c r="B394" s="97" t="n">
        <x:f>A394*ReadMe!$C$12</x:f>
        <x:v>97</x:v>
      </x:c>
      <x:c r="C394" s="97" t="n">
        <x:f>MIN(ReadMe!$C$10,C393+I394)</x:f>
        <x:v>861.6854187777349</x:v>
      </x:c>
      <x:c r="D394" s="97" t="n">
        <x:f>MIN(ReadMe!$C$10,D393+J394)</x:f>
        <x:v>847.9681053103495</x:v>
      </x:c>
      <x:c r="E394" s="97" t="n">
        <x:f>MIN(ReadMe!$C$10,E393+K394)</x:f>
        <x:v>827.891745991682</x:v>
      </x:c>
      <x:c r="F394" s="97" t="n">
        <x:f>MIN(ReadMe!$C$10,F393+L394)</x:f>
        <x:v>852.0812824237479</x:v>
      </x:c>
      <x:c r="G394" s="97" t="n">
        <x:f>MIN(ReadMe!$C$10,G393+M394)</x:f>
        <x:v>802.9140111856955</x:v>
      </x:c>
      <x:c r="H394" s="97" t="n">
        <x:f>MIN(ReadMe!$C$10,H393+N394)</x:f>
        <x:v>830.3093007916319</x:v>
      </x:c>
      <x:c r="I394" s="97" t="n">
        <x:f>IF(OR($A394&lt;=Drivers!$H$6,C393&gt;=ReadMe!$C$10),0,MAX(ReadMe!$C$15,(Drivers!$E$6+Drivers!$F$6*SIN($A394*ReadMe!$C$14+Drivers!$G$6))*INDEX(TrackData!$G$6:$G$315,MOD(INT(C393),ReadMe!$C$9)+1)*IF(AND($A394&gt;=Drivers!$I$6,$A394&lt;Drivers!$I$6+Drivers!$J$6),Drivers!$K$6,1)*IF(AND($A394&gt;=Drivers!$L$6,$A394&lt;Drivers!$L$6+Drivers!$M$6),Drivers!$N$6,1)))</x:f>
        <x:v>1.8632255885096956</x:v>
      </x:c>
      <x:c r="J394" s="97" t="n">
        <x:f>IF(OR($A394&lt;=Drivers!$H$7,D393&gt;=ReadMe!$C$10),0,MAX(ReadMe!$C$15,(Drivers!$E$7+Drivers!$F$7*SIN($A394*ReadMe!$C$14+Drivers!$G$7))*INDEX(TrackData!$G$6:$G$315,MOD(INT(D393),ReadMe!$C$9)+1)*IF(AND($A394&gt;=Drivers!$I$7,$A394&lt;Drivers!$I$7+Drivers!$J$7),Drivers!$K$7,1)*IF(AND($A394&gt;=Drivers!$L$7,$A394&lt;Drivers!$L$7+Drivers!$M$7),Drivers!$N$7,1)))</x:f>
        <x:v>2.894258748956674</x:v>
      </x:c>
      <x:c r="K394" s="97" t="n">
        <x:f>IF(OR($A394&lt;=Drivers!$H$8,E393&gt;=ReadMe!$C$10),0,MAX(ReadMe!$C$15,(Drivers!$E$8+Drivers!$F$8*SIN($A394*ReadMe!$C$14+Drivers!$G$8))*INDEX(TrackData!$G$6:$G$315,MOD(INT(E393),ReadMe!$C$9)+1)*IF(AND($A394&gt;=Drivers!$I$8,$A394&lt;Drivers!$I$8+Drivers!$J$8),Drivers!$K$8,1)*IF(AND($A394&gt;=Drivers!$L$8,$A394&lt;Drivers!$L$8+Drivers!$M$8),Drivers!$N$8,1)))</x:f>
        <x:v>2.517455285059662</x:v>
      </x:c>
      <x:c r="L394" s="97" t="n">
        <x:f>IF(OR($A394&lt;=Drivers!$H$9,F393&gt;=ReadMe!$C$10),0,MAX(ReadMe!$C$15,(Drivers!$E$9+Drivers!$F$9*SIN($A394*ReadMe!$C$14+Drivers!$G$9))*INDEX(TrackData!$G$6:$G$315,MOD(INT(F393),ReadMe!$C$9)+1)*IF(AND($A394&gt;=Drivers!$I$9,$A394&lt;Drivers!$I$9+Drivers!$J$9),Drivers!$K$9,1)*IF(AND($A394&gt;=Drivers!$L$9,$A394&lt;Drivers!$L$9+Drivers!$M$9),Drivers!$N$9,1)))</x:f>
        <x:v>1.6145338124231454</x:v>
      </x:c>
      <x:c r="M394" s="97" t="n">
        <x:f>IF(OR($A394&lt;=Drivers!$H$10,G393&gt;=ReadMe!$C$10),0,MAX(ReadMe!$C$15,(Drivers!$E$10+Drivers!$F$10*SIN($A394*ReadMe!$C$14+Drivers!$G$10))*INDEX(TrackData!$G$6:$G$315,MOD(INT(G393),ReadMe!$C$9)+1)*IF(AND($A394&gt;=Drivers!$I$10,$A394&lt;Drivers!$I$10+Drivers!$J$10),Drivers!$K$10,1)*IF(AND($A394&gt;=Drivers!$L$10,$A394&lt;Drivers!$L$10+Drivers!$M$10),Drivers!$N$10,1)))</x:f>
        <x:v>1.5435053427980399</x:v>
      </x:c>
      <x:c r="N394" s="97" t="n">
        <x:f>IF(OR($A394&lt;=Drivers!$H$11,H393&gt;=ReadMe!$C$10),0,MAX(ReadMe!$C$15,(Drivers!$E$11+Drivers!$F$11*SIN($A394*ReadMe!$C$14+Drivers!$G$11))*INDEX(TrackData!$G$6:$G$315,MOD(INT(H393),ReadMe!$C$9)+1)*IF(AND($A394&gt;=Drivers!$I$11,$A394&lt;Drivers!$I$11+Drivers!$J$11),Drivers!$K$11,1)*IF(AND($A394&gt;=Drivers!$L$11,$A394&lt;Drivers!$L$11+Drivers!$M$11),Drivers!$N$11,1)))</x:f>
        <x:v>2.696968144082703</x:v>
      </x:c>
      <x:c r="O394" t="n">
        <x:f>MIN(ReadMe!$C$8,MAX(0,INT(C394/ReadMe!$C$9)))</x:f>
        <x:v>2</x:v>
      </x:c>
      <x:c r="P394" t="n">
        <x:f>MIN(ReadMe!$C$8,MAX(0,INT(D394/ReadMe!$C$9)))</x:f>
        <x:v>2</x:v>
      </x:c>
      <x:c r="Q394" t="n">
        <x:f>MIN(ReadMe!$C$8,MAX(0,INT(E394/ReadMe!$C$9)))</x:f>
        <x:v>2</x:v>
      </x:c>
      <x:c r="R394" t="n">
        <x:f>MIN(ReadMe!$C$8,MAX(0,INT(F394/ReadMe!$C$9)))</x:f>
        <x:v>2</x:v>
      </x:c>
      <x:c r="S394" t="n">
        <x:f>MIN(ReadMe!$C$8,MAX(0,INT(G394/ReadMe!$C$9)))</x:f>
        <x:v>2</x:v>
      </x:c>
      <x:c r="T394" t="n">
        <x:f>MIN(ReadMe!$C$8,MAX(0,INT(H394/ReadMe!$C$9)))</x:f>
        <x:v>2</x:v>
      </x:c>
    </x:row>
    <x:row r="395">
      <x:c r="A395" t="n">
        <x:v>389</x:v>
      </x:c>
      <x:c r="B395" s="97" t="n">
        <x:f>A395*ReadMe!$C$12</x:f>
        <x:v>97.25</x:v>
      </x:c>
      <x:c r="C395" s="97" t="n">
        <x:f>MIN(ReadMe!$C$10,C394+I395)</x:f>
        <x:v>864.5213735375079</x:v>
      </x:c>
      <x:c r="D395" s="97" t="n">
        <x:f>MIN(ReadMe!$C$10,D394+J395)</x:f>
        <x:v>850.8513402087959</x:v>
      </x:c>
      <x:c r="E395" s="97" t="n">
        <x:f>MIN(ReadMe!$C$10,E394+K395)</x:f>
        <x:v>830.3798560805112</x:v>
      </x:c>
      <x:c r="F395" s="97" t="n">
        <x:f>MIN(ReadMe!$C$10,F394+L395)</x:f>
        <x:v>853.6933272149947</x:v>
      </x:c>
      <x:c r="G395" s="97" t="n">
        <x:f>MIN(ReadMe!$C$10,G394+M395)</x:f>
        <x:v>804.4718639265678</x:v>
      </x:c>
      <x:c r="H395" s="97" t="n">
        <x:f>MIN(ReadMe!$C$10,H394+N395)</x:f>
        <x:v>833.028800611544</x:v>
      </x:c>
      <x:c r="I395" s="97" t="n">
        <x:f>IF(OR($A395&lt;=Drivers!$H$6,C394&gt;=ReadMe!$C$10),0,MAX(ReadMe!$C$15,(Drivers!$E$6+Drivers!$F$6*SIN($A395*ReadMe!$C$14+Drivers!$G$6))*INDEX(TrackData!$G$6:$G$315,MOD(INT(C394),ReadMe!$C$9)+1)*IF(AND($A395&gt;=Drivers!$I$6,$A395&lt;Drivers!$I$6+Drivers!$J$6),Drivers!$K$6,1)*IF(AND($A395&gt;=Drivers!$L$6,$A395&lt;Drivers!$L$6+Drivers!$M$6),Drivers!$N$6,1)))</x:f>
        <x:v>2.8359547597730397</x:v>
      </x:c>
      <x:c r="J395" s="97" t="n">
        <x:f>IF(OR($A395&lt;=Drivers!$H$7,D394&gt;=ReadMe!$C$10),0,MAX(ReadMe!$C$15,(Drivers!$E$7+Drivers!$F$7*SIN($A395*ReadMe!$C$14+Drivers!$G$7))*INDEX(TrackData!$G$6:$G$315,MOD(INT(D394),ReadMe!$C$9)+1)*IF(AND($A395&gt;=Drivers!$I$7,$A395&lt;Drivers!$I$7+Drivers!$J$7),Drivers!$K$7,1)*IF(AND($A395&gt;=Drivers!$L$7,$A395&lt;Drivers!$L$7+Drivers!$M$7),Drivers!$N$7,1)))</x:f>
        <x:v>2.883234898446374</x:v>
      </x:c>
      <x:c r="K395" s="97" t="n">
        <x:f>IF(OR($A395&lt;=Drivers!$H$8,E394&gt;=ReadMe!$C$10),0,MAX(ReadMe!$C$15,(Drivers!$E$8+Drivers!$F$8*SIN($A395*ReadMe!$C$14+Drivers!$G$8))*INDEX(TrackData!$G$6:$G$315,MOD(INT(E394),ReadMe!$C$9)+1)*IF(AND($A395&gt;=Drivers!$I$8,$A395&lt;Drivers!$I$8+Drivers!$J$8),Drivers!$K$8,1)*IF(AND($A395&gt;=Drivers!$L$8,$A395&lt;Drivers!$L$8+Drivers!$M$8),Drivers!$N$8,1)))</x:f>
        <x:v>2.4881100888291763</x:v>
      </x:c>
      <x:c r="L395" s="97" t="n">
        <x:f>IF(OR($A395&lt;=Drivers!$H$9,F394&gt;=ReadMe!$C$10),0,MAX(ReadMe!$C$15,(Drivers!$E$9+Drivers!$F$9*SIN($A395*ReadMe!$C$14+Drivers!$G$9))*INDEX(TrackData!$G$6:$G$315,MOD(INT(F394),ReadMe!$C$9)+1)*IF(AND($A395&gt;=Drivers!$I$9,$A395&lt;Drivers!$I$9+Drivers!$J$9),Drivers!$K$9,1)*IF(AND($A395&gt;=Drivers!$L$9,$A395&lt;Drivers!$L$9+Drivers!$M$9),Drivers!$N$9,1)))</x:f>
        <x:v>1.6120447912468785</x:v>
      </x:c>
      <x:c r="M395" s="97" t="n">
        <x:f>IF(OR($A395&lt;=Drivers!$H$10,G394&gt;=ReadMe!$C$10),0,MAX(ReadMe!$C$15,(Drivers!$E$10+Drivers!$F$10*SIN($A395*ReadMe!$C$14+Drivers!$G$10))*INDEX(TrackData!$G$6:$G$315,MOD(INT(G394),ReadMe!$C$9)+1)*IF(AND($A395&gt;=Drivers!$I$10,$A395&lt;Drivers!$I$10+Drivers!$J$10),Drivers!$K$10,1)*IF(AND($A395&gt;=Drivers!$L$10,$A395&lt;Drivers!$L$10+Drivers!$M$10),Drivers!$N$10,1)))</x:f>
        <x:v>1.5578527408723553</x:v>
      </x:c>
      <x:c r="N395" s="97" t="n">
        <x:f>IF(OR($A395&lt;=Drivers!$H$11,H394&gt;=ReadMe!$C$10),0,MAX(ReadMe!$C$15,(Drivers!$E$11+Drivers!$F$11*SIN($A395*ReadMe!$C$14+Drivers!$G$11))*INDEX(TrackData!$G$6:$G$315,MOD(INT(H394),ReadMe!$C$9)+1)*IF(AND($A395&gt;=Drivers!$I$11,$A395&lt;Drivers!$I$11+Drivers!$J$11),Drivers!$K$11,1)*IF(AND($A395&gt;=Drivers!$L$11,$A395&lt;Drivers!$L$11+Drivers!$M$11),Drivers!$N$11,1)))</x:f>
        <x:v>2.719499819912167</x:v>
      </x:c>
      <x:c r="O395" t="n">
        <x:f>MIN(ReadMe!$C$8,MAX(0,INT(C395/ReadMe!$C$9)))</x:f>
        <x:v>2</x:v>
      </x:c>
      <x:c r="P395" t="n">
        <x:f>MIN(ReadMe!$C$8,MAX(0,INT(D395/ReadMe!$C$9)))</x:f>
        <x:v>2</x:v>
      </x:c>
      <x:c r="Q395" t="n">
        <x:f>MIN(ReadMe!$C$8,MAX(0,INT(E395/ReadMe!$C$9)))</x:f>
        <x:v>2</x:v>
      </x:c>
      <x:c r="R395" t="n">
        <x:f>MIN(ReadMe!$C$8,MAX(0,INT(F395/ReadMe!$C$9)))</x:f>
        <x:v>2</x:v>
      </x:c>
      <x:c r="S395" t="n">
        <x:f>MIN(ReadMe!$C$8,MAX(0,INT(G395/ReadMe!$C$9)))</x:f>
        <x:v>2</x:v>
      </x:c>
      <x:c r="T395" t="n">
        <x:f>MIN(ReadMe!$C$8,MAX(0,INT(H395/ReadMe!$C$9)))</x:f>
        <x:v>2</x:v>
      </x:c>
    </x:row>
    <x:row r="396">
      <x:c r="A396" t="n">
        <x:v>390</x:v>
      </x:c>
      <x:c r="B396" s="97" t="n">
        <x:f>A396*ReadMe!$C$12</x:f>
        <x:v>97.5</x:v>
      </x:c>
      <x:c r="C396" s="97" t="n">
        <x:f>MIN(ReadMe!$C$10,C395+I396)</x:f>
        <x:v>867.369002526931</x:v>
      </x:c>
      <x:c r="D396" s="97" t="n">
        <x:f>MIN(ReadMe!$C$10,D395+J396)</x:f>
        <x:v>852.7458033267316</x:v>
      </x:c>
      <x:c r="E396" s="97" t="n">
        <x:f>MIN(ReadMe!$C$10,E395+K396)</x:f>
        <x:v>832.8391847889192</x:v>
      </x:c>
      <x:c r="F396" s="97" t="n">
        <x:f>MIN(ReadMe!$C$10,F395+L396)</x:f>
        <x:v>855.3040076931998</x:v>
      </x:c>
      <x:c r="G396" s="97" t="n">
        <x:f>MIN(ReadMe!$C$10,G395+M396)</x:f>
        <x:v>806.0449257101563</x:v>
      </x:c>
      <x:c r="H396" s="97" t="n">
        <x:f>MIN(ReadMe!$C$10,H395+N396)</x:f>
        <x:v>835.7702847473648</x:v>
      </x:c>
      <x:c r="I396" s="97" t="n">
        <x:f>IF(OR($A396&lt;=Drivers!$H$6,C395&gt;=ReadMe!$C$10),0,MAX(ReadMe!$C$15,(Drivers!$E$6+Drivers!$F$6*SIN($A396*ReadMe!$C$14+Drivers!$G$6))*INDEX(TrackData!$G$6:$G$315,MOD(INT(C395),ReadMe!$C$9)+1)*IF(AND($A396&gt;=Drivers!$I$6,$A396&lt;Drivers!$I$6+Drivers!$J$6),Drivers!$K$6,1)*IF(AND($A396&gt;=Drivers!$L$6,$A396&lt;Drivers!$L$6+Drivers!$M$6),Drivers!$N$6,1)))</x:f>
        <x:v>2.8476289894231446</x:v>
      </x:c>
      <x:c r="J396" s="97" t="n">
        <x:f>IF(OR($A396&lt;=Drivers!$H$7,D395&gt;=ReadMe!$C$10),0,MAX(ReadMe!$C$15,(Drivers!$E$7+Drivers!$F$7*SIN($A396*ReadMe!$C$14+Drivers!$G$7))*INDEX(TrackData!$G$6:$G$315,MOD(INT(D395),ReadMe!$C$9)+1)*IF(AND($A396&gt;=Drivers!$I$7,$A396&lt;Drivers!$I$7+Drivers!$J$7),Drivers!$K$7,1)*IF(AND($A396&gt;=Drivers!$L$7,$A396&lt;Drivers!$L$7+Drivers!$M$7),Drivers!$N$7,1)))</x:f>
        <x:v>1.894463117935632</x:v>
      </x:c>
      <x:c r="K396" s="97" t="n">
        <x:f>IF(OR($A396&lt;=Drivers!$H$8,E395&gt;=ReadMe!$C$10),0,MAX(ReadMe!$C$15,(Drivers!$E$8+Drivers!$F$8*SIN($A396*ReadMe!$C$14+Drivers!$G$8))*INDEX(TrackData!$G$6:$G$315,MOD(INT(E395),ReadMe!$C$9)+1)*IF(AND($A396&gt;=Drivers!$I$8,$A396&lt;Drivers!$I$8+Drivers!$J$8),Drivers!$K$8,1)*IF(AND($A396&gt;=Drivers!$L$8,$A396&lt;Drivers!$L$8+Drivers!$M$8),Drivers!$N$8,1)))</x:f>
        <x:v>2.459328708407964</x:v>
      </x:c>
      <x:c r="L396" s="97" t="n">
        <x:f>IF(OR($A396&lt;=Drivers!$H$9,F395&gt;=ReadMe!$C$10),0,MAX(ReadMe!$C$15,(Drivers!$E$9+Drivers!$F$9*SIN($A396*ReadMe!$C$14+Drivers!$G$9))*INDEX(TrackData!$G$6:$G$315,MOD(INT(F395),ReadMe!$C$9)+1)*IF(AND($A396&gt;=Drivers!$I$9,$A396&lt;Drivers!$I$9+Drivers!$J$9),Drivers!$K$9,1)*IF(AND($A396&gt;=Drivers!$L$9,$A396&lt;Drivers!$L$9+Drivers!$M$9),Drivers!$N$9,1)))</x:f>
        <x:v>1.610680478205053</x:v>
      </x:c>
      <x:c r="M396" s="97" t="n">
        <x:f>IF(OR($A396&lt;=Drivers!$H$10,G395&gt;=ReadMe!$C$10),0,MAX(ReadMe!$C$15,(Drivers!$E$10+Drivers!$F$10*SIN($A396*ReadMe!$C$14+Drivers!$G$10))*INDEX(TrackData!$G$6:$G$315,MOD(INT(G395),ReadMe!$C$9)+1)*IF(AND($A396&gt;=Drivers!$I$10,$A396&lt;Drivers!$I$10+Drivers!$J$10),Drivers!$K$10,1)*IF(AND($A396&gt;=Drivers!$L$10,$A396&lt;Drivers!$L$10+Drivers!$M$10),Drivers!$N$10,1)))</x:f>
        <x:v>1.5730617835885436</x:v>
      </x:c>
      <x:c r="N396" s="97" t="n">
        <x:f>IF(OR($A396&lt;=Drivers!$H$11,H395&gt;=ReadMe!$C$10),0,MAX(ReadMe!$C$15,(Drivers!$E$11+Drivers!$F$11*SIN($A396*ReadMe!$C$14+Drivers!$G$11))*INDEX(TrackData!$G$6:$G$315,MOD(INT(H395),ReadMe!$C$9)+1)*IF(AND($A396&gt;=Drivers!$I$11,$A396&lt;Drivers!$I$11+Drivers!$J$11),Drivers!$K$11,1)*IF(AND($A396&gt;=Drivers!$L$11,$A396&lt;Drivers!$L$11+Drivers!$M$11),Drivers!$N$11,1)))</x:f>
        <x:v>2.741484135820732</x:v>
      </x:c>
      <x:c r="O396" t="n">
        <x:f>MIN(ReadMe!$C$8,MAX(0,INT(C396/ReadMe!$C$9)))</x:f>
        <x:v>2</x:v>
      </x:c>
      <x:c r="P396" t="n">
        <x:f>MIN(ReadMe!$C$8,MAX(0,INT(D396/ReadMe!$C$9)))</x:f>
        <x:v>2</x:v>
      </x:c>
      <x:c r="Q396" t="n">
        <x:f>MIN(ReadMe!$C$8,MAX(0,INT(E396/ReadMe!$C$9)))</x:f>
        <x:v>2</x:v>
      </x:c>
      <x:c r="R396" t="n">
        <x:f>MIN(ReadMe!$C$8,MAX(0,INT(F396/ReadMe!$C$9)))</x:f>
        <x:v>2</x:v>
      </x:c>
      <x:c r="S396" t="n">
        <x:f>MIN(ReadMe!$C$8,MAX(0,INT(G396/ReadMe!$C$9)))</x:f>
        <x:v>2</x:v>
      </x:c>
      <x:c r="T396" t="n">
        <x:f>MIN(ReadMe!$C$8,MAX(0,INT(H396/ReadMe!$C$9)))</x:f>
        <x:v>2</x:v>
      </x:c>
    </x:row>
    <x:row r="397">
      <x:c r="A397" t="n">
        <x:v>391</x:v>
      </x:c>
      <x:c r="B397" s="97" t="n">
        <x:f>A397*ReadMe!$C$12</x:f>
        <x:v>97.75</x:v>
      </x:c>
      <x:c r="C397" s="97" t="n">
        <x:f>MIN(ReadMe!$C$10,C396+I397)</x:f>
        <x:v>870.2270139117721</x:v>
      </x:c>
      <x:c r="D397" s="97" t="n">
        <x:f>MIN(ReadMe!$C$10,D396+J397)</x:f>
        <x:v>854.6306566854512</x:v>
      </x:c>
      <x:c r="E397" s="97" t="n">
        <x:f>MIN(ReadMe!$C$10,E396+K397)</x:f>
        <x:v>835.2704940938447</x:v>
      </x:c>
      <x:c r="F397" s="97" t="n">
        <x:f>MIN(ReadMe!$C$10,F396+L397)</x:f>
        <x:v>856.9144579598556</x:v>
      </x:c>
      <x:c r="G397" s="97" t="n">
        <x:f>MIN(ReadMe!$C$10,G396+M397)</x:f>
        <x:v>807.6339534661435</x:v>
      </x:c>
      <x:c r="H397" s="97" t="n">
        <x:f>MIN(ReadMe!$C$10,H396+N397)</x:f>
        <x:v>838.5330544761458</x:v>
      </x:c>
      <x:c r="I397" s="97" t="n">
        <x:f>IF(OR($A397&lt;=Drivers!$H$6,C396&gt;=ReadMe!$C$10),0,MAX(ReadMe!$C$15,(Drivers!$E$6+Drivers!$F$6*SIN($A397*ReadMe!$C$14+Drivers!$G$6))*INDEX(TrackData!$G$6:$G$315,MOD(INT(C396),ReadMe!$C$9)+1)*IF(AND($A397&gt;=Drivers!$I$6,$A397&lt;Drivers!$I$6+Drivers!$J$6),Drivers!$K$6,1)*IF(AND($A397&gt;=Drivers!$L$6,$A397&lt;Drivers!$L$6+Drivers!$M$6),Drivers!$N$6,1)))</x:f>
        <x:v>2.8580113848411353</x:v>
      </x:c>
      <x:c r="J397" s="97" t="n">
        <x:f>IF(OR($A397&lt;=Drivers!$H$7,D396&gt;=ReadMe!$C$10),0,MAX(ReadMe!$C$15,(Drivers!$E$7+Drivers!$F$7*SIN($A397*ReadMe!$C$14+Drivers!$G$7))*INDEX(TrackData!$G$6:$G$315,MOD(INT(D396),ReadMe!$C$9)+1)*IF(AND($A397&gt;=Drivers!$I$7,$A397&lt;Drivers!$I$7+Drivers!$J$7),Drivers!$K$7,1)*IF(AND($A397&gt;=Drivers!$L$7,$A397&lt;Drivers!$L$7+Drivers!$M$7),Drivers!$N$7,1)))</x:f>
        <x:v>1.8848533587196392</x:v>
      </x:c>
      <x:c r="K397" s="97" t="n">
        <x:f>IF(OR($A397&lt;=Drivers!$H$8,E396&gt;=ReadMe!$C$10),0,MAX(ReadMe!$C$15,(Drivers!$E$8+Drivers!$F$8*SIN($A397*ReadMe!$C$14+Drivers!$G$8))*INDEX(TrackData!$G$6:$G$315,MOD(INT(E396),ReadMe!$C$9)+1)*IF(AND($A397&gt;=Drivers!$I$8,$A397&lt;Drivers!$I$8+Drivers!$J$8),Drivers!$K$8,1)*IF(AND($A397&gt;=Drivers!$L$8,$A397&lt;Drivers!$L$8+Drivers!$M$8),Drivers!$N$8,1)))</x:f>
        <x:v>2.4313093049255534</x:v>
      </x:c>
      <x:c r="L397" s="97" t="n">
        <x:f>IF(OR($A397&lt;=Drivers!$H$9,F396&gt;=ReadMe!$C$10),0,MAX(ReadMe!$C$15,(Drivers!$E$9+Drivers!$F$9*SIN($A397*ReadMe!$C$14+Drivers!$G$9))*INDEX(TrackData!$G$6:$G$315,MOD(INT(F396),ReadMe!$C$9)+1)*IF(AND($A397&gt;=Drivers!$I$9,$A397&lt;Drivers!$I$9+Drivers!$J$9),Drivers!$K$9,1)*IF(AND($A397&gt;=Drivers!$L$9,$A397&lt;Drivers!$L$9+Drivers!$M$9),Drivers!$N$9,1)))</x:f>
        <x:v>1.6104502666557858</x:v>
      </x:c>
      <x:c r="M397" s="97" t="n">
        <x:f>IF(OR($A397&lt;=Drivers!$H$10,G396&gt;=ReadMe!$C$10),0,MAX(ReadMe!$C$15,(Drivers!$E$10+Drivers!$F$10*SIN($A397*ReadMe!$C$14+Drivers!$G$10))*INDEX(TrackData!$G$6:$G$315,MOD(INT(G396),ReadMe!$C$9)+1)*IF(AND($A397&gt;=Drivers!$I$10,$A397&lt;Drivers!$I$10+Drivers!$J$10),Drivers!$K$10,1)*IF(AND($A397&gt;=Drivers!$L$10,$A397&lt;Drivers!$L$10+Drivers!$M$10),Drivers!$N$10,1)))</x:f>
        <x:v>1.5890277559871557</x:v>
      </x:c>
      <x:c r="N397" s="97" t="n">
        <x:f>IF(OR($A397&lt;=Drivers!$H$11,H396&gt;=ReadMe!$C$10),0,MAX(ReadMe!$C$15,(Drivers!$E$11+Drivers!$F$11*SIN($A397*ReadMe!$C$14+Drivers!$G$11))*INDEX(TrackData!$G$6:$G$315,MOD(INT(H396),ReadMe!$C$9)+1)*IF(AND($A397&gt;=Drivers!$I$11,$A397&lt;Drivers!$I$11+Drivers!$J$11),Drivers!$K$11,1)*IF(AND($A397&gt;=Drivers!$L$11,$A397&lt;Drivers!$L$11+Drivers!$M$11),Drivers!$N$11,1)))</x:f>
        <x:v>2.76276972878103</x:v>
      </x:c>
      <x:c r="O397" t="n">
        <x:f>MIN(ReadMe!$C$8,MAX(0,INT(C397/ReadMe!$C$9)))</x:f>
        <x:v>2</x:v>
      </x:c>
      <x:c r="P397" t="n">
        <x:f>MIN(ReadMe!$C$8,MAX(0,INT(D397/ReadMe!$C$9)))</x:f>
        <x:v>2</x:v>
      </x:c>
      <x:c r="Q397" t="n">
        <x:f>MIN(ReadMe!$C$8,MAX(0,INT(E397/ReadMe!$C$9)))</x:f>
        <x:v>2</x:v>
      </x:c>
      <x:c r="R397" t="n">
        <x:f>MIN(ReadMe!$C$8,MAX(0,INT(F397/ReadMe!$C$9)))</x:f>
        <x:v>2</x:v>
      </x:c>
      <x:c r="S397" t="n">
        <x:f>MIN(ReadMe!$C$8,MAX(0,INT(G397/ReadMe!$C$9)))</x:f>
        <x:v>2</x:v>
      </x:c>
      <x:c r="T397" t="n">
        <x:f>MIN(ReadMe!$C$8,MAX(0,INT(H397/ReadMe!$C$9)))</x:f>
        <x:v>2</x:v>
      </x:c>
    </x:row>
    <x:row r="398">
      <x:c r="A398" t="n">
        <x:v>392</x:v>
      </x:c>
      <x:c r="B398" s="97" t="n">
        <x:f>A398*ReadMe!$C$12</x:f>
        <x:v>98</x:v>
      </x:c>
      <x:c r="C398" s="97" t="n">
        <x:f>MIN(ReadMe!$C$10,C397+I398)</x:f>
        <x:v>873.0940443745286</x:v>
      </x:c>
      <x:c r="D398" s="97" t="n">
        <x:f>MIN(ReadMe!$C$10,D397+J398)</x:f>
        <x:v>856.5048286044125</x:v>
      </x:c>
      <x:c r="E398" s="97" t="n">
        <x:f>MIN(ReadMe!$C$10,E397+K398)</x:f>
        <x:v>837.6747388871099</x:v>
      </x:c>
      <x:c r="F398" s="97" t="n">
        <x:f>MIN(ReadMe!$C$10,F397+L398)</x:f>
        <x:v>858.5258137014717</x:v>
      </x:c>
      <x:c r="G398" s="97" t="n">
        <x:f>MIN(ReadMe!$C$10,G397+M398)</x:f>
        <x:v>809.2395941977564</x:v>
      </x:c>
      <x:c r="H398" s="97" t="n">
        <x:f>MIN(ReadMe!$C$10,H397+N398)</x:f>
        <x:v>841.3162645226512</x:v>
      </x:c>
      <x:c r="I398" s="97" t="n">
        <x:f>IF(OR($A398&lt;=Drivers!$H$6,C397&gt;=ReadMe!$C$10),0,MAX(ReadMe!$C$15,(Drivers!$E$6+Drivers!$F$6*SIN($A398*ReadMe!$C$14+Drivers!$G$6))*INDEX(TrackData!$G$6:$G$315,MOD(INT(C397),ReadMe!$C$9)+1)*IF(AND($A398&gt;=Drivers!$I$6,$A398&lt;Drivers!$I$6+Drivers!$J$6),Drivers!$K$6,1)*IF(AND($A398&gt;=Drivers!$L$6,$A398&lt;Drivers!$L$6+Drivers!$M$6),Drivers!$N$6,1)))</x:f>
        <x:v>2.867030462756472</x:v>
      </x:c>
      <x:c r="J398" s="97" t="n">
        <x:f>IF(OR($A398&lt;=Drivers!$H$7,D397&gt;=ReadMe!$C$10),0,MAX(ReadMe!$C$15,(Drivers!$E$7+Drivers!$F$7*SIN($A398*ReadMe!$C$14+Drivers!$G$7))*INDEX(TrackData!$G$6:$G$315,MOD(INT(D397),ReadMe!$C$9)+1)*IF(AND($A398&gt;=Drivers!$I$7,$A398&lt;Drivers!$I$7+Drivers!$J$7),Drivers!$K$7,1)*IF(AND($A398&gt;=Drivers!$L$7,$A398&lt;Drivers!$L$7+Drivers!$M$7),Drivers!$N$7,1)))</x:f>
        <x:v>1.8741719189613404</x:v>
      </x:c>
      <x:c r="K398" s="97" t="n">
        <x:f>IF(OR($A398&lt;=Drivers!$H$8,E397&gt;=ReadMe!$C$10),0,MAX(ReadMe!$C$15,(Drivers!$E$8+Drivers!$F$8*SIN($A398*ReadMe!$C$14+Drivers!$G$8))*INDEX(TrackData!$G$6:$G$315,MOD(INT(E397),ReadMe!$C$9)+1)*IF(AND($A398&gt;=Drivers!$I$8,$A398&lt;Drivers!$I$8+Drivers!$J$8),Drivers!$K$8,1)*IF(AND($A398&gt;=Drivers!$L$8,$A398&lt;Drivers!$L$8+Drivers!$M$8),Drivers!$N$8,1)))</x:f>
        <x:v>2.404244793265156</x:v>
      </x:c>
      <x:c r="L398" s="97" t="n">
        <x:f>IF(OR($A398&lt;=Drivers!$H$9,F397&gt;=ReadMe!$C$10),0,MAX(ReadMe!$C$15,(Drivers!$E$9+Drivers!$F$9*SIN($A398*ReadMe!$C$14+Drivers!$G$9))*INDEX(TrackData!$G$6:$G$315,MOD(INT(F397),ReadMe!$C$9)+1)*IF(AND($A398&gt;=Drivers!$I$9,$A398&lt;Drivers!$I$9+Drivers!$J$9),Drivers!$K$9,1)*IF(AND($A398&gt;=Drivers!$L$9,$A398&lt;Drivers!$L$9+Drivers!$M$9),Drivers!$N$9,1)))</x:f>
        <x:v>1.6113557416161943</x:v>
      </x:c>
      <x:c r="M398" s="97" t="n">
        <x:f>IF(OR($A398&lt;=Drivers!$H$10,G397&gt;=ReadMe!$C$10),0,MAX(ReadMe!$C$15,(Drivers!$E$10+Drivers!$F$10*SIN($A398*ReadMe!$C$14+Drivers!$G$10))*INDEX(TrackData!$G$6:$G$315,MOD(INT(G397),ReadMe!$C$9)+1)*IF(AND($A398&gt;=Drivers!$I$10,$A398&lt;Drivers!$I$10+Drivers!$J$10),Drivers!$K$10,1)*IF(AND($A398&gt;=Drivers!$L$10,$A398&lt;Drivers!$L$10+Drivers!$M$10),Drivers!$N$10,1)))</x:f>
        <x:v>1.6056407316130272</x:v>
      </x:c>
      <x:c r="N398" s="97" t="n">
        <x:f>IF(OR($A398&lt;=Drivers!$H$11,H397&gt;=ReadMe!$C$10),0,MAX(ReadMe!$C$15,(Drivers!$E$11+Drivers!$F$11*SIN($A398*ReadMe!$C$14+Drivers!$G$11))*INDEX(TrackData!$G$6:$G$315,MOD(INT(H397),ReadMe!$C$9)+1)*IF(AND($A398&gt;=Drivers!$I$11,$A398&lt;Drivers!$I$11+Drivers!$J$11),Drivers!$K$11,1)*IF(AND($A398&gt;=Drivers!$L$11,$A398&lt;Drivers!$L$11+Drivers!$M$11),Drivers!$N$11,1)))</x:f>
        <x:v>2.783210046505374</x:v>
      </x:c>
      <x:c r="O398" t="n">
        <x:f>MIN(ReadMe!$C$8,MAX(0,INT(C398/ReadMe!$C$9)))</x:f>
        <x:v>2</x:v>
      </x:c>
      <x:c r="P398" t="n">
        <x:f>MIN(ReadMe!$C$8,MAX(0,INT(D398/ReadMe!$C$9)))</x:f>
        <x:v>2</x:v>
      </x:c>
      <x:c r="Q398" t="n">
        <x:f>MIN(ReadMe!$C$8,MAX(0,INT(E398/ReadMe!$C$9)))</x:f>
        <x:v>2</x:v>
      </x:c>
      <x:c r="R398" t="n">
        <x:f>MIN(ReadMe!$C$8,MAX(0,INT(F398/ReadMe!$C$9)))</x:f>
        <x:v>2</x:v>
      </x:c>
      <x:c r="S398" t="n">
        <x:f>MIN(ReadMe!$C$8,MAX(0,INT(G398/ReadMe!$C$9)))</x:f>
        <x:v>2</x:v>
      </x:c>
      <x:c r="T398" t="n">
        <x:f>MIN(ReadMe!$C$8,MAX(0,INT(H398/ReadMe!$C$9)))</x:f>
        <x:v>2</x:v>
      </x:c>
    </x:row>
    <x:row r="399">
      <x:c r="A399" t="n">
        <x:v>393</x:v>
      </x:c>
      <x:c r="B399" s="97" t="n">
        <x:f>A399*ReadMe!$C$12</x:f>
        <x:v>98.25</x:v>
      </x:c>
      <x:c r="C399" s="97" t="n">
        <x:f>MIN(ReadMe!$C$10,C398+I399)</x:f>
        <x:v>875.968668500931</x:v>
      </x:c>
      <x:c r="D399" s="97" t="n">
        <x:f>MIN(ReadMe!$C$10,D398+J399)</x:f>
        <x:v>858.3673209452778</x:v>
      </x:c>
      <x:c r="E399" s="97" t="n">
        <x:f>MIN(ReadMe!$C$10,E398+K399)</x:f>
        <x:v>840.0530604009457</x:v>
      </x:c>
      <x:c r="F399" s="97" t="n">
        <x:f>MIN(ReadMe!$C$10,F398+L399)</x:f>
        <x:v>860.1392043703212</x:v>
      </x:c>
      <x:c r="G399" s="97" t="n">
        <x:f>MIN(ReadMe!$C$10,G398+M399)</x:f>
        <x:v>811.6983613634594</x:v>
      </x:c>
      <x:c r="H399" s="97" t="n">
        <x:f>MIN(ReadMe!$C$10,H398+N399)</x:f>
        <x:v>844.1189288791162</x:v>
      </x:c>
      <x:c r="I399" s="97" t="n">
        <x:f>IF(OR($A399&lt;=Drivers!$H$6,C398&gt;=ReadMe!$C$10),0,MAX(ReadMe!$C$15,(Drivers!$E$6+Drivers!$F$6*SIN($A399*ReadMe!$C$14+Drivers!$G$6))*INDEX(TrackData!$G$6:$G$315,MOD(INT(C398),ReadMe!$C$9)+1)*IF(AND($A399&gt;=Drivers!$I$6,$A399&lt;Drivers!$I$6+Drivers!$J$6),Drivers!$K$6,1)*IF(AND($A399&gt;=Drivers!$L$6,$A399&lt;Drivers!$L$6+Drivers!$M$6),Drivers!$N$6,1)))</x:f>
        <x:v>2.8746241264023977</x:v>
      </x:c>
      <x:c r="J399" s="97" t="n">
        <x:f>IF(OR($A399&lt;=Drivers!$H$7,D398&gt;=ReadMe!$C$10),0,MAX(ReadMe!$C$15,(Drivers!$E$7+Drivers!$F$7*SIN($A399*ReadMe!$C$14+Drivers!$G$7))*INDEX(TrackData!$G$6:$G$315,MOD(INT(D398),ReadMe!$C$9)+1)*IF(AND($A399&gt;=Drivers!$I$7,$A399&lt;Drivers!$I$7+Drivers!$J$7),Drivers!$K$7,1)*IF(AND($A399&gt;=Drivers!$L$7,$A399&lt;Drivers!$L$7+Drivers!$M$7),Drivers!$N$7,1)))</x:f>
        <x:v>1.8624923408653298</x:v>
      </x:c>
      <x:c r="K399" s="97" t="n">
        <x:f>IF(OR($A399&lt;=Drivers!$H$8,E398&gt;=ReadMe!$C$10),0,MAX(ReadMe!$C$15,(Drivers!$E$8+Drivers!$F$8*SIN($A399*ReadMe!$C$14+Drivers!$G$8))*INDEX(TrackData!$G$6:$G$315,MOD(INT(E398),ReadMe!$C$9)+1)*IF(AND($A399&gt;=Drivers!$I$8,$A399&lt;Drivers!$I$8+Drivers!$J$8),Drivers!$K$8,1)*IF(AND($A399&gt;=Drivers!$L$8,$A399&lt;Drivers!$L$8+Drivers!$M$8),Drivers!$N$8,1)))</x:f>
        <x:v>2.3783215138358194</x:v>
      </x:c>
      <x:c r="L399" s="97" t="n">
        <x:f>IF(OR($A399&lt;=Drivers!$H$9,F398&gt;=ReadMe!$C$10),0,MAX(ReadMe!$C$15,(Drivers!$E$9+Drivers!$F$9*SIN($A399*ReadMe!$C$14+Drivers!$G$9))*INDEX(TrackData!$G$6:$G$315,MOD(INT(F398),ReadMe!$C$9)+1)*IF(AND($A399&gt;=Drivers!$I$9,$A399&lt;Drivers!$I$9+Drivers!$J$9),Drivers!$K$9,1)*IF(AND($A399&gt;=Drivers!$L$9,$A399&lt;Drivers!$L$9+Drivers!$M$9),Drivers!$N$9,1)))</x:f>
        <x:v>1.613390668849481</x:v>
      </x:c>
      <x:c r="M399" s="97" t="n">
        <x:f>IF(OR($A399&lt;=Drivers!$H$10,G398&gt;=ReadMe!$C$10),0,MAX(ReadMe!$C$15,(Drivers!$E$10+Drivers!$F$10*SIN($A399*ReadMe!$C$14+Drivers!$G$10))*INDEX(TrackData!$G$6:$G$315,MOD(INT(G398),ReadMe!$C$9)+1)*IF(AND($A399&gt;=Drivers!$I$10,$A399&lt;Drivers!$I$10+Drivers!$J$10),Drivers!$K$10,1)*IF(AND($A399&gt;=Drivers!$L$10,$A399&lt;Drivers!$L$10+Drivers!$M$10),Drivers!$N$10,1)))</x:f>
        <x:v>2.4587671657030006</x:v>
      </x:c>
      <x:c r="N399" s="97" t="n">
        <x:f>IF(OR($A399&lt;=Drivers!$H$11,H398&gt;=ReadMe!$C$10),0,MAX(ReadMe!$C$15,(Drivers!$E$11+Drivers!$F$11*SIN($A399*ReadMe!$C$14+Drivers!$G$11))*INDEX(TrackData!$G$6:$G$315,MOD(INT(H398),ReadMe!$C$9)+1)*IF(AND($A399&gt;=Drivers!$I$11,$A399&lt;Drivers!$I$11+Drivers!$J$11),Drivers!$K$11,1)*IF(AND($A399&gt;=Drivers!$L$11,$A399&lt;Drivers!$L$11+Drivers!$M$11),Drivers!$N$11,1)))</x:f>
        <x:v>2.8026643564649967</x:v>
      </x:c>
      <x:c r="O399" t="n">
        <x:f>MIN(ReadMe!$C$8,MAX(0,INT(C399/ReadMe!$C$9)))</x:f>
        <x:v>2</x:v>
      </x:c>
      <x:c r="P399" t="n">
        <x:f>MIN(ReadMe!$C$8,MAX(0,INT(D399/ReadMe!$C$9)))</x:f>
        <x:v>2</x:v>
      </x:c>
      <x:c r="Q399" t="n">
        <x:f>MIN(ReadMe!$C$8,MAX(0,INT(E399/ReadMe!$C$9)))</x:f>
        <x:v>2</x:v>
      </x:c>
      <x:c r="R399" t="n">
        <x:f>MIN(ReadMe!$C$8,MAX(0,INT(F399/ReadMe!$C$9)))</x:f>
        <x:v>2</x:v>
      </x:c>
      <x:c r="S399" t="n">
        <x:f>MIN(ReadMe!$C$8,MAX(0,INT(G399/ReadMe!$C$9)))</x:f>
        <x:v>2</x:v>
      </x:c>
      <x:c r="T399" t="n">
        <x:f>MIN(ReadMe!$C$8,MAX(0,INT(H399/ReadMe!$C$9)))</x:f>
        <x:v>2</x:v>
      </x:c>
    </x:row>
    <x:row r="400">
      <x:c r="A400" t="n">
        <x:v>394</x:v>
      </x:c>
      <x:c r="B400" s="97" t="n">
        <x:f>A400*ReadMe!$C$12</x:f>
        <x:v>98.5</x:v>
      </x:c>
      <x:c r="C400" s="97" t="n">
        <x:f>MIN(ReadMe!$C$10,C399+I400)</x:f>
        <x:v>878.849408593986</x:v>
      </x:c>
      <x:c r="D400" s="97" t="n">
        <x:f>MIN(ReadMe!$C$10,D399+J400)</x:f>
        <x:v>860.2172159841424</x:v>
      </x:c>
      <x:c r="E400" s="97" t="n">
        <x:f>MIN(ReadMe!$C$10,E399+K400)</x:f>
        <x:v>842.4067783505558</x:v>
      </x:c>
      <x:c r="F400" s="97" t="n">
        <x:f>MIN(ReadMe!$C$10,F399+L400)</x:f>
        <x:v>861.7557454081091</x:v>
      </x:c>
      <x:c r="G400" s="97" t="n">
        <x:f>MIN(ReadMe!$C$10,G399+M400)</x:f>
        <x:v>814.1837348498382</x:v>
      </x:c>
      <x:c r="H400" s="97" t="n">
        <x:f>MIN(ReadMe!$C$10,H399+N400)</x:f>
        <x:v>846.9399275939562</x:v>
      </x:c>
      <x:c r="I400" s="97" t="n">
        <x:f>IF(OR($A400&lt;=Drivers!$H$6,C399&gt;=ReadMe!$C$10),0,MAX(ReadMe!$C$15,(Drivers!$E$6+Drivers!$F$6*SIN($A400*ReadMe!$C$14+Drivers!$G$6))*INDEX(TrackData!$G$6:$G$315,MOD(INT(C399),ReadMe!$C$9)+1)*IF(AND($A400&gt;=Drivers!$I$6,$A400&lt;Drivers!$I$6+Drivers!$J$6),Drivers!$K$6,1)*IF(AND($A400&gt;=Drivers!$L$6,$A400&lt;Drivers!$L$6+Drivers!$M$6),Drivers!$N$6,1)))</x:f>
        <x:v>2.880740093055037</x:v>
      </x:c>
      <x:c r="J400" s="97" t="n">
        <x:f>IF(OR($A400&lt;=Drivers!$H$7,D399&gt;=ReadMe!$C$10),0,MAX(ReadMe!$C$15,(Drivers!$E$7+Drivers!$F$7*SIN($A400*ReadMe!$C$14+Drivers!$G$7))*INDEX(TrackData!$G$6:$G$315,MOD(INT(D399),ReadMe!$C$9)+1)*IF(AND($A400&gt;=Drivers!$I$7,$A400&lt;Drivers!$I$7+Drivers!$J$7),Drivers!$K$7,1)*IF(AND($A400&gt;=Drivers!$L$7,$A400&lt;Drivers!$L$7+Drivers!$M$7),Drivers!$N$7,1)))</x:f>
        <x:v>1.849895038864619</x:v>
      </x:c>
      <x:c r="K400" s="97" t="n">
        <x:f>IF(OR($A400&lt;=Drivers!$H$8,E399&gt;=ReadMe!$C$10),0,MAX(ReadMe!$C$15,(Drivers!$E$8+Drivers!$F$8*SIN($A400*ReadMe!$C$14+Drivers!$G$8))*INDEX(TrackData!$G$6:$G$315,MOD(INT(E399),ReadMe!$C$9)+1)*IF(AND($A400&gt;=Drivers!$I$8,$A400&lt;Drivers!$I$8+Drivers!$J$8),Drivers!$K$8,1)*IF(AND($A400&gt;=Drivers!$L$8,$A400&lt;Drivers!$L$8+Drivers!$M$8),Drivers!$N$8,1)))</x:f>
        <x:v>2.3537179496101284</x:v>
      </x:c>
      <x:c r="L400" s="97" t="n">
        <x:f>IF(OR($A400&lt;=Drivers!$H$9,F399&gt;=ReadMe!$C$10),0,MAX(ReadMe!$C$15,(Drivers!$E$9+Drivers!$F$9*SIN($A400*ReadMe!$C$14+Drivers!$G$9))*INDEX(TrackData!$G$6:$G$315,MOD(INT(F399),ReadMe!$C$9)+1)*IF(AND($A400&gt;=Drivers!$I$9,$A400&lt;Drivers!$I$9+Drivers!$J$9),Drivers!$K$9,1)*IF(AND($A400&gt;=Drivers!$L$9,$A400&lt;Drivers!$L$9+Drivers!$M$9),Drivers!$N$9,1)))</x:f>
        <x:v>1.6165410377879401</x:v>
      </x:c>
      <x:c r="M400" s="97" t="n">
        <x:f>IF(OR($A400&lt;=Drivers!$H$10,G399&gt;=ReadMe!$C$10),0,MAX(ReadMe!$C$15,(Drivers!$E$10+Drivers!$F$10*SIN($A400*ReadMe!$C$14+Drivers!$G$10))*INDEX(TrackData!$G$6:$G$315,MOD(INT(G399),ReadMe!$C$9)+1)*IF(AND($A400&gt;=Drivers!$I$10,$A400&lt;Drivers!$I$10+Drivers!$J$10),Drivers!$K$10,1)*IF(AND($A400&gt;=Drivers!$L$10,$A400&lt;Drivers!$L$10+Drivers!$M$10),Drivers!$N$10,1)))</x:f>
        <x:v>2.485373486378758</x:v>
      </x:c>
      <x:c r="N400" s="97" t="n">
        <x:f>IF(OR($A400&lt;=Drivers!$H$11,H399&gt;=ReadMe!$C$10),0,MAX(ReadMe!$C$15,(Drivers!$E$11+Drivers!$F$11*SIN($A400*ReadMe!$C$14+Drivers!$G$11))*INDEX(TrackData!$G$6:$G$315,MOD(INT(H399),ReadMe!$C$9)+1)*IF(AND($A400&gt;=Drivers!$I$11,$A400&lt;Drivers!$I$11+Drivers!$J$11),Drivers!$K$11,1)*IF(AND($A400&gt;=Drivers!$L$11,$A400&lt;Drivers!$L$11+Drivers!$M$11),Drivers!$N$11,1)))</x:f>
        <x:v>2.8209987148399933</x:v>
      </x:c>
      <x:c r="O400" t="n">
        <x:f>MIN(ReadMe!$C$8,MAX(0,INT(C400/ReadMe!$C$9)))</x:f>
        <x:v>2</x:v>
      </x:c>
      <x:c r="P400" t="n">
        <x:f>MIN(ReadMe!$C$8,MAX(0,INT(D400/ReadMe!$C$9)))</x:f>
        <x:v>2</x:v>
      </x:c>
      <x:c r="Q400" t="n">
        <x:f>MIN(ReadMe!$C$8,MAX(0,INT(E400/ReadMe!$C$9)))</x:f>
        <x:v>2</x:v>
      </x:c>
      <x:c r="R400" t="n">
        <x:f>MIN(ReadMe!$C$8,MAX(0,INT(F400/ReadMe!$C$9)))</x:f>
        <x:v>2</x:v>
      </x:c>
      <x:c r="S400" t="n">
        <x:f>MIN(ReadMe!$C$8,MAX(0,INT(G400/ReadMe!$C$9)))</x:f>
        <x:v>2</x:v>
      </x:c>
      <x:c r="T400" t="n">
        <x:f>MIN(ReadMe!$C$8,MAX(0,INT(H400/ReadMe!$C$9)))</x:f>
        <x:v>2</x:v>
      </x:c>
    </x:row>
    <x:row r="401">
      <x:c r="A401" t="n">
        <x:v>395</x:v>
      </x:c>
      <x:c r="B401" s="97" t="n">
        <x:f>A401*ReadMe!$C$12</x:f>
        <x:v>98.75</x:v>
      </x:c>
      <x:c r="C401" s="97" t="n">
        <x:f>MIN(ReadMe!$C$10,C400+I401)</x:f>
        <x:v>881.7347448479884</x:v>
      </x:c>
      <x:c r="D401" s="97" t="n">
        <x:f>MIN(ReadMe!$C$10,D400+J401)</x:f>
        <x:v>862.053682730106</x:v>
      </x:c>
      <x:c r="E401" s="97" t="n">
        <x:f>MIN(ReadMe!$C$10,E400+K401)</x:f>
        <x:v>844.7373818478166</x:v>
      </x:c>
      <x:c r="F401" s="97" t="n">
        <x:f>MIN(ReadMe!$C$10,F400+L401)</x:f>
        <x:v>864.2114804959823</x:v>
      </x:c>
      <x:c r="G401" s="97" t="n">
        <x:f>MIN(ReadMe!$C$10,G400+M401)</x:f>
        <x:v>815.8419351937988</x:v>
      </x:c>
      <x:c r="H401" s="97" t="n">
        <x:f>MIN(ReadMe!$C$10,H400+N401)</x:f>
        <x:v>849.7780144826849</x:v>
      </x:c>
      <x:c r="I401" s="97" t="n">
        <x:f>IF(OR($A401&lt;=Drivers!$H$6,C400&gt;=ReadMe!$C$10),0,MAX(ReadMe!$C$15,(Drivers!$E$6+Drivers!$F$6*SIN($A401*ReadMe!$C$14+Drivers!$G$6))*INDEX(TrackData!$G$6:$G$315,MOD(INT(C400),ReadMe!$C$9)+1)*IF(AND($A401&gt;=Drivers!$I$6,$A401&lt;Drivers!$I$6+Drivers!$J$6),Drivers!$K$6,1)*IF(AND($A401&gt;=Drivers!$L$6,$A401&lt;Drivers!$L$6+Drivers!$M$6),Drivers!$N$6,1)))</x:f>
        <x:v>2.8853362540023584</x:v>
      </x:c>
      <x:c r="J401" s="97" t="n">
        <x:f>IF(OR($A401&lt;=Drivers!$H$7,D400&gt;=ReadMe!$C$10),0,MAX(ReadMe!$C$15,(Drivers!$E$7+Drivers!$F$7*SIN($A401*ReadMe!$C$14+Drivers!$G$7))*INDEX(TrackData!$G$6:$G$315,MOD(INT(D400),ReadMe!$C$9)+1)*IF(AND($A401&gt;=Drivers!$I$7,$A401&lt;Drivers!$I$7+Drivers!$J$7),Drivers!$K$7,1)*IF(AND($A401&gt;=Drivers!$L$7,$A401&lt;Drivers!$L$7+Drivers!$M$7),Drivers!$N$7,1)))</x:f>
        <x:v>1.8364667459635626</x:v>
      </x:c>
      <x:c r="K401" s="97" t="n">
        <x:f>IF(OR($A401&lt;=Drivers!$H$8,E400&gt;=ReadMe!$C$10),0,MAX(ReadMe!$C$15,(Drivers!$E$8+Drivers!$F$8*SIN($A401*ReadMe!$C$14+Drivers!$G$8))*INDEX(TrackData!$G$6:$G$315,MOD(INT(E400),ReadMe!$C$9)+1)*IF(AND($A401&gt;=Drivers!$I$8,$A401&lt;Drivers!$I$8+Drivers!$J$8),Drivers!$K$8,1)*IF(AND($A401&gt;=Drivers!$L$8,$A401&lt;Drivers!$L$8+Drivers!$M$8),Drivers!$N$8,1)))</x:f>
        <x:v>2.3306034972607197</x:v>
      </x:c>
      <x:c r="L401" s="97" t="n">
        <x:f>IF(OR($A401&lt;=Drivers!$H$9,F400&gt;=ReadMe!$C$10),0,MAX(ReadMe!$C$15,(Drivers!$E$9+Drivers!$F$9*SIN($A401*ReadMe!$C$14+Drivers!$G$9))*INDEX(TrackData!$G$6:$G$315,MOD(INT(F400),ReadMe!$C$9)+1)*IF(AND($A401&gt;=Drivers!$I$9,$A401&lt;Drivers!$I$9+Drivers!$J$9),Drivers!$K$9,1)*IF(AND($A401&gt;=Drivers!$L$9,$A401&lt;Drivers!$L$9+Drivers!$M$9),Drivers!$N$9,1)))</x:f>
        <x:v>2.455735087873277</x:v>
      </x:c>
      <x:c r="M401" s="97" t="n">
        <x:f>IF(OR($A401&lt;=Drivers!$H$10,G400&gt;=ReadMe!$C$10),0,MAX(ReadMe!$C$15,(Drivers!$E$10+Drivers!$F$10*SIN($A401*ReadMe!$C$14+Drivers!$G$10))*INDEX(TrackData!$G$6:$G$315,MOD(INT(G400),ReadMe!$C$9)+1)*IF(AND($A401&gt;=Drivers!$I$10,$A401&lt;Drivers!$I$10+Drivers!$J$10),Drivers!$K$10,1)*IF(AND($A401&gt;=Drivers!$L$10,$A401&lt;Drivers!$L$10+Drivers!$M$10),Drivers!$N$10,1)))</x:f>
        <x:v>1.6582003439606352</x:v>
      </x:c>
      <x:c r="N401" s="97" t="n">
        <x:f>IF(OR($A401&lt;=Drivers!$H$11,H400&gt;=ReadMe!$C$10),0,MAX(ReadMe!$C$15,(Drivers!$E$11+Drivers!$F$11*SIN($A401*ReadMe!$C$14+Drivers!$G$11))*INDEX(TrackData!$G$6:$G$315,MOD(INT(H400),ReadMe!$C$9)+1)*IF(AND($A401&gt;=Drivers!$I$11,$A401&lt;Drivers!$I$11+Drivers!$J$11),Drivers!$K$11,1)*IF(AND($A401&gt;=Drivers!$L$11,$A401&lt;Drivers!$L$11+Drivers!$M$11),Drivers!$N$11,1)))</x:f>
        <x:v>2.8380868887286947</x:v>
      </x:c>
      <x:c r="O401" t="n">
        <x:f>MIN(ReadMe!$C$8,MAX(0,INT(C401/ReadMe!$C$9)))</x:f>
        <x:v>2</x:v>
      </x:c>
      <x:c r="P401" t="n">
        <x:f>MIN(ReadMe!$C$8,MAX(0,INT(D401/ReadMe!$C$9)))</x:f>
        <x:v>2</x:v>
      </x:c>
      <x:c r="Q401" t="n">
        <x:f>MIN(ReadMe!$C$8,MAX(0,INT(E401/ReadMe!$C$9)))</x:f>
        <x:v>2</x:v>
      </x:c>
      <x:c r="R401" t="n">
        <x:f>MIN(ReadMe!$C$8,MAX(0,INT(F401/ReadMe!$C$9)))</x:f>
        <x:v>2</x:v>
      </x:c>
      <x:c r="S401" t="n">
        <x:f>MIN(ReadMe!$C$8,MAX(0,INT(G401/ReadMe!$C$9)))</x:f>
        <x:v>2</x:v>
      </x:c>
      <x:c r="T401" t="n">
        <x:f>MIN(ReadMe!$C$8,MAX(0,INT(H401/ReadMe!$C$9)))</x:f>
        <x:v>2</x:v>
      </x:c>
    </x:row>
    <x:row r="402">
      <x:c r="A402" t="n">
        <x:v>396</x:v>
      </x:c>
      <x:c r="B402" s="97" t="n">
        <x:f>A402*ReadMe!$C$12</x:f>
        <x:v>99</x:v>
      </x:c>
      <x:c r="C402" s="97" t="n">
        <x:f>MIN(ReadMe!$C$10,C401+I402)</x:f>
        <x:v>884.6231258124529</x:v>
      </x:c>
      <x:c r="D402" s="97" t="n">
        <x:f>MIN(ReadMe!$C$10,D401+J402)</x:f>
        <x:v>864.8147432097683</x:v>
      </x:c>
      <x:c r="E402" s="97" t="n">
        <x:f>MIN(ReadMe!$C$10,E401+K402)</x:f>
        <x:v>847.0465191486729</x:v>
      </x:c>
      <x:c r="F402" s="97" t="n">
        <x:f>MIN(ReadMe!$C$10,F401+L402)</x:f>
        <x:v>866.6752589937273</x:v>
      </x:c>
      <x:c r="G402" s="97" t="n">
        <x:f>MIN(ReadMe!$C$10,G401+M402)</x:f>
        <x:v>817.518160127484</x:v>
      </x:c>
      <x:c r="H402" s="97" t="n">
        <x:f>MIN(ReadMe!$C$10,H401+N402)</x:f>
        <x:v>852.6318257079519</x:v>
      </x:c>
      <x:c r="I402" s="97" t="n">
        <x:f>IF(OR($A402&lt;=Drivers!$H$6,C401&gt;=ReadMe!$C$10),0,MAX(ReadMe!$C$15,(Drivers!$E$6+Drivers!$F$6*SIN($A402*ReadMe!$C$14+Drivers!$G$6))*INDEX(TrackData!$G$6:$G$315,MOD(INT(C401),ReadMe!$C$9)+1)*IF(AND($A402&gt;=Drivers!$I$6,$A402&lt;Drivers!$I$6+Drivers!$J$6),Drivers!$K$6,1)*IF(AND($A402&gt;=Drivers!$L$6,$A402&lt;Drivers!$L$6+Drivers!$M$6),Drivers!$N$6,1)))</x:f>
        <x:v>2.888380964464596</x:v>
      </x:c>
      <x:c r="J402" s="97" t="n">
        <x:f>IF(OR($A402&lt;=Drivers!$H$7,D401&gt;=ReadMe!$C$10),0,MAX(ReadMe!$C$15,(Drivers!$E$7+Drivers!$F$7*SIN($A402*ReadMe!$C$14+Drivers!$G$7))*INDEX(TrackData!$G$6:$G$315,MOD(INT(D401),ReadMe!$C$9)+1)*IF(AND($A402&gt;=Drivers!$I$7,$A402&lt;Drivers!$I$7+Drivers!$J$7),Drivers!$K$7,1)*IF(AND($A402&gt;=Drivers!$L$7,$A402&lt;Drivers!$L$7+Drivers!$M$7),Drivers!$N$7,1)))</x:f>
        <x:v>2.761060479662321</x:v>
      </x:c>
      <x:c r="K402" s="97" t="n">
        <x:f>IF(OR($A402&lt;=Drivers!$H$8,E401&gt;=ReadMe!$C$10),0,MAX(ReadMe!$C$15,(Drivers!$E$8+Drivers!$F$8*SIN($A402*ReadMe!$C$14+Drivers!$G$8))*INDEX(TrackData!$G$6:$G$315,MOD(INT(E401),ReadMe!$C$9)+1)*IF(AND($A402&gt;=Drivers!$I$8,$A402&lt;Drivers!$I$8+Drivers!$J$8),Drivers!$K$8,1)*IF(AND($A402&gt;=Drivers!$L$8,$A402&lt;Drivers!$L$8+Drivers!$M$8),Drivers!$N$8,1)))</x:f>
        <x:v>2.309137300856397</x:v>
      </x:c>
      <x:c r="L402" s="97" t="n">
        <x:f>IF(OR($A402&lt;=Drivers!$H$9,F401&gt;=ReadMe!$C$10),0,MAX(ReadMe!$C$15,(Drivers!$E$9+Drivers!$F$9*SIN($A402*ReadMe!$C$14+Drivers!$G$9))*INDEX(TrackData!$G$6:$G$315,MOD(INT(F401),ReadMe!$C$9)+1)*IF(AND($A402&gt;=Drivers!$I$9,$A402&lt;Drivers!$I$9+Drivers!$J$9),Drivers!$K$9,1)*IF(AND($A402&gt;=Drivers!$L$9,$A402&lt;Drivers!$L$9+Drivers!$M$9),Drivers!$N$9,1)))</x:f>
        <x:v>2.4637784977449697</x:v>
      </x:c>
      <x:c r="M402" s="97" t="n">
        <x:f>IF(OR($A402&lt;=Drivers!$H$10,G401&gt;=ReadMe!$C$10),0,MAX(ReadMe!$C$15,(Drivers!$E$10+Drivers!$F$10*SIN($A402*ReadMe!$C$14+Drivers!$G$10))*INDEX(TrackData!$G$6:$G$315,MOD(INT(G401),ReadMe!$C$9)+1)*IF(AND($A402&gt;=Drivers!$I$10,$A402&lt;Drivers!$I$10+Drivers!$J$10),Drivers!$K$10,1)*IF(AND($A402&gt;=Drivers!$L$10,$A402&lt;Drivers!$L$10+Drivers!$M$10),Drivers!$N$10,1)))</x:f>
        <x:v>1.6762249336850932</x:v>
      </x:c>
      <x:c r="N402" s="97" t="n">
        <x:f>IF(OR($A402&lt;=Drivers!$H$11,H401&gt;=ReadMe!$C$10),0,MAX(ReadMe!$C$15,(Drivers!$E$11+Drivers!$F$11*SIN($A402*ReadMe!$C$14+Drivers!$G$11))*INDEX(TrackData!$G$6:$G$315,MOD(INT(H401),ReadMe!$C$9)+1)*IF(AND($A402&gt;=Drivers!$I$11,$A402&lt;Drivers!$I$11+Drivers!$J$11),Drivers!$K$11,1)*IF(AND($A402&gt;=Drivers!$L$11,$A402&lt;Drivers!$L$11+Drivers!$M$11),Drivers!$N$11,1)))</x:f>
        <x:v>2.853811225266998</x:v>
      </x:c>
      <x:c r="O402" t="n">
        <x:f>MIN(ReadMe!$C$8,MAX(0,INT(C402/ReadMe!$C$9)))</x:f>
        <x:v>2</x:v>
      </x:c>
      <x:c r="P402" t="n">
        <x:f>MIN(ReadMe!$C$8,MAX(0,INT(D402/ReadMe!$C$9)))</x:f>
        <x:v>2</x:v>
      </x:c>
      <x:c r="Q402" t="n">
        <x:f>MIN(ReadMe!$C$8,MAX(0,INT(E402/ReadMe!$C$9)))</x:f>
        <x:v>2</x:v>
      </x:c>
      <x:c r="R402" t="n">
        <x:f>MIN(ReadMe!$C$8,MAX(0,INT(F402/ReadMe!$C$9)))</x:f>
        <x:v>2</x:v>
      </x:c>
      <x:c r="S402" t="n">
        <x:f>MIN(ReadMe!$C$8,MAX(0,INT(G402/ReadMe!$C$9)))</x:f>
        <x:v>2</x:v>
      </x:c>
      <x:c r="T402" t="n">
        <x:f>MIN(ReadMe!$C$8,MAX(0,INT(H402/ReadMe!$C$9)))</x:f>
        <x:v>2</x:v>
      </x:c>
    </x:row>
    <x:row r="403">
      <x:c r="A403" t="n">
        <x:v>397</x:v>
      </x:c>
      <x:c r="B403" s="97" t="n">
        <x:f>A403*ReadMe!$C$12</x:f>
        <x:v>99.25</x:v>
      </x:c>
      <x:c r="C403" s="97" t="n">
        <x:f>MIN(ReadMe!$C$10,C402+I403)</x:f>
        <x:v>887.5129790739229</x:v>
      </x:c>
      <x:c r="D403" s="97" t="n">
        <x:f>MIN(ReadMe!$C$10,D402+J403)</x:f>
        <x:v>867.5533675885229</x:v>
      </x:c>
      <x:c r="E403" s="97" t="n">
        <x:f>MIN(ReadMe!$C$10,E402+K403)</x:f>
        <x:v>849.3359863048208</x:v>
      </x:c>
      <x:c r="F403" s="97" t="n">
        <x:f>MIN(ReadMe!$C$10,F402+L403)</x:f>
        <x:v>869.1486384468041</x:v>
      </x:c>
      <x:c r="G403" s="97" t="n">
        <x:f>MIN(ReadMe!$C$10,G402+M403)</x:f>
        <x:v>819.2124562975371</x:v>
      </x:c>
      <x:c r="H403" s="97" t="n">
        <x:f>MIN(ReadMe!$C$10,H402+N403)</x:f>
        <x:v>854.5247475926566</x:v>
      </x:c>
      <x:c r="I403" s="97" t="n">
        <x:f>IF(OR($A403&lt;=Drivers!$H$6,C402&gt;=ReadMe!$C$10),0,MAX(ReadMe!$C$15,(Drivers!$E$6+Drivers!$F$6*SIN($A403*ReadMe!$C$14+Drivers!$G$6))*INDEX(TrackData!$G$6:$G$315,MOD(INT(C402),ReadMe!$C$9)+1)*IF(AND($A403&gt;=Drivers!$I$6,$A403&lt;Drivers!$I$6+Drivers!$J$6),Drivers!$K$6,1)*IF(AND($A403&gt;=Drivers!$L$6,$A403&lt;Drivers!$L$6+Drivers!$M$6),Drivers!$N$6,1)))</x:f>
        <x:v>2.8898532614700145</x:v>
      </x:c>
      <x:c r="J403" s="97" t="n">
        <x:f>IF(OR($A403&lt;=Drivers!$H$7,D402&gt;=ReadMe!$C$10),0,MAX(ReadMe!$C$15,(Drivers!$E$7+Drivers!$F$7*SIN($A403*ReadMe!$C$14+Drivers!$G$7))*INDEX(TrackData!$G$6:$G$315,MOD(INT(D402),ReadMe!$C$9)+1)*IF(AND($A403&gt;=Drivers!$I$7,$A403&lt;Drivers!$I$7+Drivers!$J$7),Drivers!$K$7,1)*IF(AND($A403&gt;=Drivers!$L$7,$A403&lt;Drivers!$L$7+Drivers!$M$7),Drivers!$N$7,1)))</x:f>
        <x:v>2.7386243787545537</x:v>
      </x:c>
      <x:c r="K403" s="97" t="n">
        <x:f>IF(OR($A403&lt;=Drivers!$H$8,E402&gt;=ReadMe!$C$10),0,MAX(ReadMe!$C$15,(Drivers!$E$8+Drivers!$F$8*SIN($A403*ReadMe!$C$14+Drivers!$G$8))*INDEX(TrackData!$G$6:$G$315,MOD(INT(E402),ReadMe!$C$9)+1)*IF(AND($A403&gt;=Drivers!$I$8,$A403&lt;Drivers!$I$8+Drivers!$J$8),Drivers!$K$8,1)*IF(AND($A403&gt;=Drivers!$L$8,$A403&lt;Drivers!$L$8+Drivers!$M$8),Drivers!$N$8,1)))</x:f>
        <x:v>2.2894671561478757</x:v>
      </x:c>
      <x:c r="L403" s="97" t="n">
        <x:f>IF(OR($A403&lt;=Drivers!$H$9,F402&gt;=ReadMe!$C$10),0,MAX(ReadMe!$C$15,(Drivers!$E$9+Drivers!$F$9*SIN($A403*ReadMe!$C$14+Drivers!$G$9))*INDEX(TrackData!$G$6:$G$315,MOD(INT(F402),ReadMe!$C$9)+1)*IF(AND($A403&gt;=Drivers!$I$9,$A403&lt;Drivers!$I$9+Drivers!$J$9),Drivers!$K$9,1)*IF(AND($A403&gt;=Drivers!$L$9,$A403&lt;Drivers!$L$9+Drivers!$M$9),Drivers!$N$9,1)))</x:f>
        <x:v>2.4733794530767303</x:v>
      </x:c>
      <x:c r="M403" s="97" t="n">
        <x:f>IF(OR($A403&lt;=Drivers!$H$10,G402&gt;=ReadMe!$C$10),0,MAX(ReadMe!$C$15,(Drivers!$E$10+Drivers!$F$10*SIN($A403*ReadMe!$C$14+Drivers!$G$10))*INDEX(TrackData!$G$6:$G$315,MOD(INT(G402),ReadMe!$C$9)+1)*IF(AND($A403&gt;=Drivers!$I$10,$A403&lt;Drivers!$I$10+Drivers!$J$10),Drivers!$K$10,1)*IF(AND($A403&gt;=Drivers!$L$10,$A403&lt;Drivers!$L$10+Drivers!$M$10),Drivers!$N$10,1)))</x:f>
        <x:v>1.6942961700531078</x:v>
      </x:c>
      <x:c r="N403" s="97" t="n">
        <x:f>IF(OR($A403&lt;=Drivers!$H$11,H402&gt;=ReadMe!$C$10),0,MAX(ReadMe!$C$15,(Drivers!$E$11+Drivers!$F$11*SIN($A403*ReadMe!$C$14+Drivers!$G$11))*INDEX(TrackData!$G$6:$G$315,MOD(INT(H402),ReadMe!$C$9)+1)*IF(AND($A403&gt;=Drivers!$I$11,$A403&lt;Drivers!$I$11+Drivers!$J$11),Drivers!$K$11,1)*IF(AND($A403&gt;=Drivers!$L$11,$A403&lt;Drivers!$L$11+Drivers!$M$11),Drivers!$N$11,1)))</x:f>
        <x:v>1.8929218847046843</x:v>
      </x:c>
      <x:c r="O403" t="n">
        <x:f>MIN(ReadMe!$C$8,MAX(0,INT(C403/ReadMe!$C$9)))</x:f>
        <x:v>2</x:v>
      </x:c>
      <x:c r="P403" t="n">
        <x:f>MIN(ReadMe!$C$8,MAX(0,INT(D403/ReadMe!$C$9)))</x:f>
        <x:v>2</x:v>
      </x:c>
      <x:c r="Q403" t="n">
        <x:f>MIN(ReadMe!$C$8,MAX(0,INT(E403/ReadMe!$C$9)))</x:f>
        <x:v>2</x:v>
      </x:c>
      <x:c r="R403" t="n">
        <x:f>MIN(ReadMe!$C$8,MAX(0,INT(F403/ReadMe!$C$9)))</x:f>
        <x:v>2</x:v>
      </x:c>
      <x:c r="S403" t="n">
        <x:f>MIN(ReadMe!$C$8,MAX(0,INT(G403/ReadMe!$C$9)))</x:f>
        <x:v>2</x:v>
      </x:c>
      <x:c r="T403" t="n">
        <x:f>MIN(ReadMe!$C$8,MAX(0,INT(H403/ReadMe!$C$9)))</x:f>
        <x:v>2</x:v>
      </x:c>
    </x:row>
    <x:row r="404">
      <x:c r="A404" t="n">
        <x:v>398</x:v>
      </x:c>
      <x:c r="B404" s="97" t="n">
        <x:f>A404*ReadMe!$C$12</x:f>
        <x:v>99.5</x:v>
      </x:c>
      <x:c r="C404" s="97" t="n">
        <x:f>MIN(ReadMe!$C$10,C403+I404)</x:f>
        <x:v>890.4027220821089</x:v>
      </x:c>
      <x:c r="D404" s="97" t="n">
        <x:f>MIN(ReadMe!$C$10,D403+J404)</x:f>
        <x:v>870.2687391320595</x:v>
      </x:c>
      <x:c r="E404" s="97" t="n">
        <x:f>MIN(ReadMe!$C$10,E403+K404)</x:f>
        <x:v>851.6077147978081</x:v>
      </x:c>
      <x:c r="F404" s="97" t="n">
        <x:f>MIN(ReadMe!$C$10,F403+L404)</x:f>
        <x:v>871.633110297653</x:v>
      </x:c>
      <x:c r="G404" s="97" t="n">
        <x:f>MIN(ReadMe!$C$10,G403+M404)</x:f>
        <x:v>820.9247459293072</x:v>
      </x:c>
      <x:c r="H404" s="97" t="n">
        <x:f>MIN(ReadMe!$C$10,H403+N404)</x:f>
        <x:v>856.4260396032823</x:v>
      </x:c>
      <x:c r="I404" s="97" t="n">
        <x:f>IF(OR($A404&lt;=Drivers!$H$6,C403&gt;=ReadMe!$C$10),0,MAX(ReadMe!$C$15,(Drivers!$E$6+Drivers!$F$6*SIN($A404*ReadMe!$C$14+Drivers!$G$6))*INDEX(TrackData!$G$6:$G$315,MOD(INT(C403),ReadMe!$C$9)+1)*IF(AND($A404&gt;=Drivers!$I$6,$A404&lt;Drivers!$I$6+Drivers!$J$6),Drivers!$K$6,1)*IF(AND($A404&gt;=Drivers!$L$6,$A404&lt;Drivers!$L$6+Drivers!$M$6),Drivers!$N$6,1)))</x:f>
        <x:v>2.889743008185935</x:v>
      </x:c>
      <x:c r="J404" s="97" t="n">
        <x:f>IF(OR($A404&lt;=Drivers!$H$7,D403&gt;=ReadMe!$C$10),0,MAX(ReadMe!$C$15,(Drivers!$E$7+Drivers!$F$7*SIN($A404*ReadMe!$C$14+Drivers!$G$7))*INDEX(TrackData!$G$6:$G$315,MOD(INT(D403),ReadMe!$C$9)+1)*IF(AND($A404&gt;=Drivers!$I$7,$A404&lt;Drivers!$I$7+Drivers!$J$7),Drivers!$K$7,1)*IF(AND($A404&gt;=Drivers!$L$7,$A404&lt;Drivers!$L$7+Drivers!$M$7),Drivers!$N$7,1)))</x:f>
        <x:v>2.7153715435366492</x:v>
      </x:c>
      <x:c r="K404" s="97" t="n">
        <x:f>IF(OR($A404&lt;=Drivers!$H$8,E403&gt;=ReadMe!$C$10),0,MAX(ReadMe!$C$15,(Drivers!$E$8+Drivers!$F$8*SIN($A404*ReadMe!$C$14+Drivers!$G$8))*INDEX(TrackData!$G$6:$G$315,MOD(INT(E403),ReadMe!$C$9)+1)*IF(AND($A404&gt;=Drivers!$I$8,$A404&lt;Drivers!$I$8+Drivers!$J$8),Drivers!$K$8,1)*IF(AND($A404&gt;=Drivers!$L$8,$A404&lt;Drivers!$L$8+Drivers!$M$8),Drivers!$N$8,1)))</x:f>
        <x:v>2.271728492987245</x:v>
      </x:c>
      <x:c r="L404" s="97" t="n">
        <x:f>IF(OR($A404&lt;=Drivers!$H$9,F403&gt;=ReadMe!$C$10),0,MAX(ReadMe!$C$15,(Drivers!$E$9+Drivers!$F$9*SIN($A404*ReadMe!$C$14+Drivers!$G$9))*INDEX(TrackData!$G$6:$G$315,MOD(INT(F403),ReadMe!$C$9)+1)*IF(AND($A404&gt;=Drivers!$I$9,$A404&lt;Drivers!$I$9+Drivers!$J$9),Drivers!$K$9,1)*IF(AND($A404&gt;=Drivers!$L$9,$A404&lt;Drivers!$L$9+Drivers!$M$9),Drivers!$N$9,1)))</x:f>
        <x:v>2.484471850848994</x:v>
      </x:c>
      <x:c r="M404" s="97" t="n">
        <x:f>IF(OR($A404&lt;=Drivers!$H$10,G403&gt;=ReadMe!$C$10),0,MAX(ReadMe!$C$15,(Drivers!$E$10+Drivers!$F$10*SIN($A404*ReadMe!$C$14+Drivers!$G$10))*INDEX(TrackData!$G$6:$G$315,MOD(INT(G403),ReadMe!$C$9)+1)*IF(AND($A404&gt;=Drivers!$I$10,$A404&lt;Drivers!$I$10+Drivers!$J$10),Drivers!$K$10,1)*IF(AND($A404&gt;=Drivers!$L$10,$A404&lt;Drivers!$L$10+Drivers!$M$10),Drivers!$N$10,1)))</x:f>
        <x:v>1.7122896317701406</x:v>
      </x:c>
      <x:c r="N404" s="97" t="n">
        <x:f>IF(OR($A404&lt;=Drivers!$H$11,H403&gt;=ReadMe!$C$10),0,MAX(ReadMe!$C$15,(Drivers!$E$11+Drivers!$F$11*SIN($A404*ReadMe!$C$14+Drivers!$G$11))*INDEX(TrackData!$G$6:$G$315,MOD(INT(H403),ReadMe!$C$9)+1)*IF(AND($A404&gt;=Drivers!$I$11,$A404&lt;Drivers!$I$11+Drivers!$J$11),Drivers!$K$11,1)*IF(AND($A404&gt;=Drivers!$L$11,$A404&lt;Drivers!$L$11+Drivers!$M$11),Drivers!$N$11,1)))</x:f>
        <x:v>1.901292010625731</x:v>
      </x:c>
      <x:c r="O404" t="n">
        <x:f>MIN(ReadMe!$C$8,MAX(0,INT(C404/ReadMe!$C$9)))</x:f>
        <x:v>2</x:v>
      </x:c>
      <x:c r="P404" t="n">
        <x:f>MIN(ReadMe!$C$8,MAX(0,INT(D404/ReadMe!$C$9)))</x:f>
        <x:v>2</x:v>
      </x:c>
      <x:c r="Q404" t="n">
        <x:f>MIN(ReadMe!$C$8,MAX(0,INT(E404/ReadMe!$C$9)))</x:f>
        <x:v>2</x:v>
      </x:c>
      <x:c r="R404" t="n">
        <x:f>MIN(ReadMe!$C$8,MAX(0,INT(F404/ReadMe!$C$9)))</x:f>
        <x:v>2</x:v>
      </x:c>
      <x:c r="S404" t="n">
        <x:f>MIN(ReadMe!$C$8,MAX(0,INT(G404/ReadMe!$C$9)))</x:f>
        <x:v>2</x:v>
      </x:c>
      <x:c r="T404" t="n">
        <x:f>MIN(ReadMe!$C$8,MAX(0,INT(H404/ReadMe!$C$9)))</x:f>
        <x:v>2</x:v>
      </x:c>
    </x:row>
    <x:row r="405">
      <x:c r="A405" t="n">
        <x:v>399</x:v>
      </x:c>
      <x:c r="B405" s="97" t="n">
        <x:f>A405*ReadMe!$C$12</x:f>
        <x:v>99.75</x:v>
      </x:c>
      <x:c r="C405" s="97" t="n">
        <x:f>MIN(ReadMe!$C$10,C404+I405)</x:f>
        <x:v>893.2907730458202</x:v>
      </x:c>
      <x:c r="D405" s="97" t="n">
        <x:f>MIN(ReadMe!$C$10,D404+J405)</x:f>
        <x:v>872.9602012029094</x:v>
      </x:c>
      <x:c r="E405" s="97" t="n">
        <x:f>MIN(ReadMe!$C$10,E404+K405)</x:f>
        <x:v>853.0967034701137</x:v>
      </x:c>
      <x:c r="F405" s="97" t="n">
        <x:f>MIN(ReadMe!$C$10,F404+L405)</x:f>
        <x:v>874.1300896170453</x:v>
      </x:c>
      <x:c r="G405" s="97" t="n">
        <x:f>MIN(ReadMe!$C$10,G404+M405)</x:f>
        <x:v>822.6548273623308</x:v>
      </x:c>
      <x:c r="H405" s="97" t="n">
        <x:f>MIN(ReadMe!$C$10,H404+N405)</x:f>
        <x:v>858.3346077610192</x:v>
      </x:c>
      <x:c r="I405" s="97" t="n">
        <x:f>IF(OR($A405&lt;=Drivers!$H$6,C404&gt;=ReadMe!$C$10),0,MAX(ReadMe!$C$15,(Drivers!$E$6+Drivers!$F$6*SIN($A405*ReadMe!$C$14+Drivers!$G$6))*INDEX(TrackData!$G$6:$G$315,MOD(INT(C404),ReadMe!$C$9)+1)*IF(AND($A405&gt;=Drivers!$I$6,$A405&lt;Drivers!$I$6+Drivers!$J$6),Drivers!$K$6,1)*IF(AND($A405&gt;=Drivers!$L$6,$A405&lt;Drivers!$L$6+Drivers!$M$6),Drivers!$N$6,1)))</x:f>
        <x:v>2.8880509637112954</x:v>
      </x:c>
      <x:c r="J405" s="97" t="n">
        <x:f>IF(OR($A405&lt;=Drivers!$H$7,D404&gt;=ReadMe!$C$10),0,MAX(ReadMe!$C$15,(Drivers!$E$7+Drivers!$F$7*SIN($A405*ReadMe!$C$14+Drivers!$G$7))*INDEX(TrackData!$G$6:$G$315,MOD(INT(D404),ReadMe!$C$9)+1)*IF(AND($A405&gt;=Drivers!$I$7,$A405&lt;Drivers!$I$7+Drivers!$J$7),Drivers!$K$7,1)*IF(AND($A405&gt;=Drivers!$L$7,$A405&lt;Drivers!$L$7+Drivers!$M$7),Drivers!$N$7,1)))</x:f>
        <x:v>2.6914620708498265</x:v>
      </x:c>
      <x:c r="K405" s="97" t="n">
        <x:f>IF(OR($A405&lt;=Drivers!$H$8,E404&gt;=ReadMe!$C$10),0,MAX(ReadMe!$C$15,(Drivers!$E$8+Drivers!$F$8*SIN($A405*ReadMe!$C$14+Drivers!$G$8))*INDEX(TrackData!$G$6:$G$315,MOD(INT(E404),ReadMe!$C$9)+1)*IF(AND($A405&gt;=Drivers!$I$8,$A405&lt;Drivers!$I$8+Drivers!$J$8),Drivers!$K$8,1)*IF(AND($A405&gt;=Drivers!$L$8,$A405&lt;Drivers!$L$8+Drivers!$M$8),Drivers!$N$8,1)))</x:f>
        <x:v>1.4889886723055485</x:v>
      </x:c>
      <x:c r="L405" s="97" t="n">
        <x:f>IF(OR($A405&lt;=Drivers!$H$9,F404&gt;=ReadMe!$C$10),0,MAX(ReadMe!$C$15,(Drivers!$E$9+Drivers!$F$9*SIN($A405*ReadMe!$C$14+Drivers!$G$9))*INDEX(TrackData!$G$6:$G$315,MOD(INT(F404),ReadMe!$C$9)+1)*IF(AND($A405&gt;=Drivers!$I$9,$A405&lt;Drivers!$I$9+Drivers!$J$9),Drivers!$K$9,1)*IF(AND($A405&gt;=Drivers!$L$9,$A405&lt;Drivers!$L$9+Drivers!$M$9),Drivers!$N$9,1)))</x:f>
        <x:v>2.4969793193923184</x:v>
      </x:c>
      <x:c r="M405" s="97" t="n">
        <x:f>IF(OR($A405&lt;=Drivers!$H$10,G404&gt;=ReadMe!$C$10),0,MAX(ReadMe!$C$15,(Drivers!$E$10+Drivers!$F$10*SIN($A405*ReadMe!$C$14+Drivers!$G$10))*INDEX(TrackData!$G$6:$G$315,MOD(INT(G404),ReadMe!$C$9)+1)*IF(AND($A405&gt;=Drivers!$I$10,$A405&lt;Drivers!$I$10+Drivers!$J$10),Drivers!$K$10,1)*IF(AND($A405&gt;=Drivers!$L$10,$A405&lt;Drivers!$L$10+Drivers!$M$10),Drivers!$N$10,1)))</x:f>
        <x:v>1.7300814330237093</x:v>
      </x:c>
      <x:c r="N405" s="97" t="n">
        <x:f>IF(OR($A405&lt;=Drivers!$H$11,H404&gt;=ReadMe!$C$10),0,MAX(ReadMe!$C$15,(Drivers!$E$11+Drivers!$F$11*SIN($A405*ReadMe!$C$14+Drivers!$G$11))*INDEX(TrackData!$G$6:$G$315,MOD(INT(H404),ReadMe!$C$9)+1)*IF(AND($A405&gt;=Drivers!$I$11,$A405&lt;Drivers!$I$11+Drivers!$J$11),Drivers!$K$11,1)*IF(AND($A405&gt;=Drivers!$L$11,$A405&lt;Drivers!$L$11+Drivers!$M$11),Drivers!$N$11,1)))</x:f>
        <x:v>1.9085681577369646</x:v>
      </x:c>
      <x:c r="O405" t="n">
        <x:f>MIN(ReadMe!$C$8,MAX(0,INT(C405/ReadMe!$C$9)))</x:f>
        <x:v>2</x:v>
      </x:c>
      <x:c r="P405" t="n">
        <x:f>MIN(ReadMe!$C$8,MAX(0,INT(D405/ReadMe!$C$9)))</x:f>
        <x:v>2</x:v>
      </x:c>
      <x:c r="Q405" t="n">
        <x:f>MIN(ReadMe!$C$8,MAX(0,INT(E405/ReadMe!$C$9)))</x:f>
        <x:v>2</x:v>
      </x:c>
      <x:c r="R405" t="n">
        <x:f>MIN(ReadMe!$C$8,MAX(0,INT(F405/ReadMe!$C$9)))</x:f>
        <x:v>2</x:v>
      </x:c>
      <x:c r="S405" t="n">
        <x:f>MIN(ReadMe!$C$8,MAX(0,INT(G405/ReadMe!$C$9)))</x:f>
        <x:v>2</x:v>
      </x:c>
      <x:c r="T405" t="n">
        <x:f>MIN(ReadMe!$C$8,MAX(0,INT(H405/ReadMe!$C$9)))</x:f>
        <x:v>2</x:v>
      </x:c>
    </x:row>
    <x:row r="406">
      <x:c r="A406" t="n">
        <x:v>400</x:v>
      </x:c>
      <x:c r="B406" s="97" t="n">
        <x:f>A406*ReadMe!$C$12</x:f>
        <x:v>100</x:v>
      </x:c>
      <x:c r="C406" s="97" t="n">
        <x:f>MIN(ReadMe!$C$10,C405+I406)</x:f>
        <x:v>896.1755618236704</x:v>
      </x:c>
      <x:c r="D406" s="97" t="n">
        <x:f>MIN(ReadMe!$C$10,D405+J406)</x:f>
        <x:v>875.627261781424</x:v>
      </x:c>
      <x:c r="E406" s="97" t="n">
        <x:f>MIN(ReadMe!$C$10,E405+K406)</x:f>
        <x:v>854.576766668886</x:v>
      </x:c>
      <x:c r="F406" s="97" t="n">
        <x:f>MIN(ReadMe!$C$10,F405+L406)</x:f>
        <x:v>876.6409053612551</x:v>
      </x:c>
      <x:c r="G406" s="97" t="n">
        <x:f>MIN(ReadMe!$C$10,G405+M406)</x:f>
        <x:v>824.4023764387737</x:v>
      </x:c>
      <x:c r="H406" s="97" t="n">
        <x:f>MIN(ReadMe!$C$10,H405+N406)</x:f>
        <x:v>860.2493079904497</x:v>
      </x:c>
      <x:c r="I406" s="97" t="n">
        <x:f>IF(OR($A406&lt;=Drivers!$H$6,C405&gt;=ReadMe!$C$10),0,MAX(ReadMe!$C$15,(Drivers!$E$6+Drivers!$F$6*SIN($A406*ReadMe!$C$14+Drivers!$G$6))*INDEX(TrackData!$G$6:$G$315,MOD(INT(C405),ReadMe!$C$9)+1)*IF(AND($A406&gt;=Drivers!$I$6,$A406&lt;Drivers!$I$6+Drivers!$J$6),Drivers!$K$6,1)*IF(AND($A406&gt;=Drivers!$L$6,$A406&lt;Drivers!$L$6+Drivers!$M$6),Drivers!$N$6,1)))</x:f>
        <x:v>2.8847887778502197</x:v>
      </x:c>
      <x:c r="J406" s="97" t="n">
        <x:f>IF(OR($A406&lt;=Drivers!$H$7,D405&gt;=ReadMe!$C$10),0,MAX(ReadMe!$C$15,(Drivers!$E$7+Drivers!$F$7*SIN($A406*ReadMe!$C$14+Drivers!$G$7))*INDEX(TrackData!$G$6:$G$315,MOD(INT(D405),ReadMe!$C$9)+1)*IF(AND($A406&gt;=Drivers!$I$7,$A406&lt;Drivers!$I$7+Drivers!$J$7),Drivers!$K$7,1)*IF(AND($A406&gt;=Drivers!$L$7,$A406&lt;Drivers!$L$7+Drivers!$M$7),Drivers!$N$7,1)))</x:f>
        <x:v>2.667060578514521</x:v>
      </x:c>
      <x:c r="K406" s="97" t="n">
        <x:f>IF(OR($A406&lt;=Drivers!$H$8,E405&gt;=ReadMe!$C$10),0,MAX(ReadMe!$C$15,(Drivers!$E$8+Drivers!$F$8*SIN($A406*ReadMe!$C$14+Drivers!$G$8))*INDEX(TrackData!$G$6:$G$315,MOD(INT(E405),ReadMe!$C$9)+1)*IF(AND($A406&gt;=Drivers!$I$8,$A406&lt;Drivers!$I$8+Drivers!$J$8),Drivers!$K$8,1)*IF(AND($A406&gt;=Drivers!$L$8,$A406&lt;Drivers!$L$8+Drivers!$M$8),Drivers!$N$8,1)))</x:f>
        <x:v>1.4800631987723536</x:v>
      </x:c>
      <x:c r="L406" s="97" t="n">
        <x:f>IF(OR($A406&lt;=Drivers!$H$9,F405&gt;=ReadMe!$C$10),0,MAX(ReadMe!$C$15,(Drivers!$E$9+Drivers!$F$9*SIN($A406*ReadMe!$C$14+Drivers!$G$9))*INDEX(TrackData!$G$6:$G$315,MOD(INT(F405),ReadMe!$C$9)+1)*IF(AND($A406&gt;=Drivers!$I$9,$A406&lt;Drivers!$I$9+Drivers!$J$9),Drivers!$K$9,1)*IF(AND($A406&gt;=Drivers!$L$9,$A406&lt;Drivers!$L$9+Drivers!$M$9),Drivers!$N$9,1)))</x:f>
        <x:v>2.510815744209837</x:v>
      </x:c>
      <x:c r="M406" s="97" t="n">
        <x:f>IF(OR($A406&lt;=Drivers!$H$10,G405&gt;=ReadMe!$C$10),0,MAX(ReadMe!$C$15,(Drivers!$E$10+Drivers!$F$10*SIN($A406*ReadMe!$C$14+Drivers!$G$10))*INDEX(TrackData!$G$6:$G$315,MOD(INT(G405),ReadMe!$C$9)+1)*IF(AND($A406&gt;=Drivers!$I$10,$A406&lt;Drivers!$I$10+Drivers!$J$10),Drivers!$K$10,1)*IF(AND($A406&gt;=Drivers!$L$10,$A406&lt;Drivers!$L$10+Drivers!$M$10),Drivers!$N$10,1)))</x:f>
        <x:v>1.747549076442904</x:v>
      </x:c>
      <x:c r="N406" s="97" t="n">
        <x:f>IF(OR($A406&lt;=Drivers!$H$11,H405&gt;=ReadMe!$C$10),0,MAX(ReadMe!$C$15,(Drivers!$E$11+Drivers!$F$11*SIN($A406*ReadMe!$C$14+Drivers!$G$11))*INDEX(TrackData!$G$6:$G$315,MOD(INT(H405),ReadMe!$C$9)+1)*IF(AND($A406&gt;=Drivers!$I$11,$A406&lt;Drivers!$I$11+Drivers!$J$11),Drivers!$K$11,1)*IF(AND($A406&gt;=Drivers!$L$11,$A406&lt;Drivers!$L$11+Drivers!$M$11),Drivers!$N$11,1)))</x:f>
        <x:v>1.9147002294304725</x:v>
      </x:c>
      <x:c r="O406" t="n">
        <x:f>MIN(ReadMe!$C$8,MAX(0,INT(C406/ReadMe!$C$9)))</x:f>
        <x:v>2</x:v>
      </x:c>
      <x:c r="P406" t="n">
        <x:f>MIN(ReadMe!$C$8,MAX(0,INT(D406/ReadMe!$C$9)))</x:f>
        <x:v>2</x:v>
      </x:c>
      <x:c r="Q406" t="n">
        <x:f>MIN(ReadMe!$C$8,MAX(0,INT(E406/ReadMe!$C$9)))</x:f>
        <x:v>2</x:v>
      </x:c>
      <x:c r="R406" t="n">
        <x:f>MIN(ReadMe!$C$8,MAX(0,INT(F406/ReadMe!$C$9)))</x:f>
        <x:v>2</x:v>
      </x:c>
      <x:c r="S406" t="n">
        <x:f>MIN(ReadMe!$C$8,MAX(0,INT(G406/ReadMe!$C$9)))</x:f>
        <x:v>2</x:v>
      </x:c>
      <x:c r="T406" t="n">
        <x:f>MIN(ReadMe!$C$8,MAX(0,INT(H406/ReadMe!$C$9)))</x:f>
        <x:v>2</x:v>
      </x:c>
    </x:row>
    <x:row r="407">
      <x:c r="A407" t="n">
        <x:v>401</x:v>
      </x:c>
      <x:c r="B407" s="97" t="n">
        <x:f>A407*ReadMe!$C$12</x:f>
        <x:v>100.25</x:v>
      </x:c>
      <x:c r="C407" s="97" t="n">
        <x:f>MIN(ReadMe!$C$10,C406+I407)</x:f>
        <x:v>899.0555407345729</x:v>
      </x:c>
      <x:c r="D407" s="97" t="n">
        <x:f>MIN(ReadMe!$C$10,D406+J407)</x:f>
        <x:v>878.269596853353</x:v>
      </x:c>
      <x:c r="E407" s="97" t="n">
        <x:f>MIN(ReadMe!$C$10,E406+K407)</x:f>
        <x:v>856.0493925059542</x:v>
      </x:c>
      <x:c r="F407" s="97" t="n">
        <x:f>MIN(ReadMe!$C$10,F406+L407)</x:f>
        <x:v>879.1667912221346</x:v>
      </x:c>
      <x:c r="G407" s="97" t="n">
        <x:f>MIN(ReadMe!$C$10,G406+M407)</x:f>
        <x:v>827.0759708274077</x:v>
      </x:c>
      <x:c r="H407" s="97" t="n">
        <x:f>MIN(ReadMe!$C$10,H406+N407)</x:f>
        <x:v>862.1689539965599</x:v>
      </x:c>
      <x:c r="I407" s="97" t="n">
        <x:f>IF(OR($A407&lt;=Drivers!$H$6,C406&gt;=ReadMe!$C$10),0,MAX(ReadMe!$C$15,(Drivers!$E$6+Drivers!$F$6*SIN($A407*ReadMe!$C$14+Drivers!$G$6))*INDEX(TrackData!$G$6:$G$315,MOD(INT(C406),ReadMe!$C$9)+1)*IF(AND($A407&gt;=Drivers!$I$6,$A407&lt;Drivers!$I$6+Drivers!$J$6),Drivers!$K$6,1)*IF(AND($A407&gt;=Drivers!$L$6,$A407&lt;Drivers!$L$6+Drivers!$M$6),Drivers!$N$6,1)))</x:f>
        <x:v>2.8799789109025773</x:v>
      </x:c>
      <x:c r="J407" s="97" t="n">
        <x:f>IF(OR($A407&lt;=Drivers!$H$7,D406&gt;=ReadMe!$C$10),0,MAX(ReadMe!$C$15,(Drivers!$E$7+Drivers!$F$7*SIN($A407*ReadMe!$C$14+Drivers!$G$7))*INDEX(TrackData!$G$6:$G$315,MOD(INT(D406),ReadMe!$C$9)+1)*IF(AND($A407&gt;=Drivers!$I$7,$A407&lt;Drivers!$I$7+Drivers!$J$7),Drivers!$K$7,1)*IF(AND($A407&gt;=Drivers!$L$7,$A407&lt;Drivers!$L$7+Drivers!$M$7),Drivers!$N$7,1)))</x:f>
        <x:v>2.642335071929099</x:v>
      </x:c>
      <x:c r="K407" s="97" t="n">
        <x:f>IF(OR($A407&lt;=Drivers!$H$8,E406&gt;=ReadMe!$C$10),0,MAX(ReadMe!$C$15,(Drivers!$E$8+Drivers!$F$8*SIN($A407*ReadMe!$C$14+Drivers!$G$8))*INDEX(TrackData!$G$6:$G$315,MOD(INT(E406),ReadMe!$C$9)+1)*IF(AND($A407&gt;=Drivers!$I$8,$A407&lt;Drivers!$I$8+Drivers!$J$8),Drivers!$K$8,1)*IF(AND($A407&gt;=Drivers!$L$8,$A407&lt;Drivers!$L$8+Drivers!$M$8),Drivers!$N$8,1)))</x:f>
        <x:v>1.4726258370682725</x:v>
      </x:c>
      <x:c r="L407" s="97" t="n">
        <x:f>IF(OR($A407&lt;=Drivers!$H$9,F406&gt;=ReadMe!$C$10),0,MAX(ReadMe!$C$15,(Drivers!$E$9+Drivers!$F$9*SIN($A407*ReadMe!$C$14+Drivers!$G$9))*INDEX(TrackData!$G$6:$G$315,MOD(INT(F406),ReadMe!$C$9)+1)*IF(AND($A407&gt;=Drivers!$I$9,$A407&lt;Drivers!$I$9+Drivers!$J$9),Drivers!$K$9,1)*IF(AND($A407&gt;=Drivers!$L$9,$A407&lt;Drivers!$L$9+Drivers!$M$9),Drivers!$N$9,1)))</x:f>
        <x:v>2.525885860879542</x:v>
      </x:c>
      <x:c r="M407" s="97" t="n">
        <x:f>IF(OR($A407&lt;=Drivers!$H$10,G406&gt;=ReadMe!$C$10),0,MAX(ReadMe!$C$15,(Drivers!$E$10+Drivers!$F$10*SIN($A407*ReadMe!$C$14+Drivers!$G$10))*INDEX(TrackData!$G$6:$G$315,MOD(INT(G406),ReadMe!$C$9)+1)*IF(AND($A407&gt;=Drivers!$I$10,$A407&lt;Drivers!$I$10+Drivers!$J$10),Drivers!$K$10,1)*IF(AND($A407&gt;=Drivers!$L$10,$A407&lt;Drivers!$L$10+Drivers!$M$10),Drivers!$N$10,1)))</x:f>
        <x:v>2.6735943886339926</x:v>
      </x:c>
      <x:c r="N407" s="97" t="n">
        <x:f>IF(OR($A407&lt;=Drivers!$H$11,H406&gt;=ReadMe!$C$10),0,MAX(ReadMe!$C$15,(Drivers!$E$11+Drivers!$F$11*SIN($A407*ReadMe!$C$14+Drivers!$G$11))*INDEX(TrackData!$G$6:$G$315,MOD(INT(H406),ReadMe!$C$9)+1)*IF(AND($A407&gt;=Drivers!$I$11,$A407&lt;Drivers!$I$11+Drivers!$J$11),Drivers!$K$11,1)*IF(AND($A407&gt;=Drivers!$L$11,$A407&lt;Drivers!$L$11+Drivers!$M$11),Drivers!$N$11,1)))</x:f>
        <x:v>1.919646006110275</x:v>
      </x:c>
      <x:c r="O407" t="n">
        <x:f>MIN(ReadMe!$C$8,MAX(0,INT(C407/ReadMe!$C$9)))</x:f>
        <x:v>2</x:v>
      </x:c>
      <x:c r="P407" t="n">
        <x:f>MIN(ReadMe!$C$8,MAX(0,INT(D407/ReadMe!$C$9)))</x:f>
        <x:v>2</x:v>
      </x:c>
      <x:c r="Q407" t="n">
        <x:f>MIN(ReadMe!$C$8,MAX(0,INT(E407/ReadMe!$C$9)))</x:f>
        <x:v>2</x:v>
      </x:c>
      <x:c r="R407" t="n">
        <x:f>MIN(ReadMe!$C$8,MAX(0,INT(F407/ReadMe!$C$9)))</x:f>
        <x:v>2</x:v>
      </x:c>
      <x:c r="S407" t="n">
        <x:f>MIN(ReadMe!$C$8,MAX(0,INT(G407/ReadMe!$C$9)))</x:f>
        <x:v>2</x:v>
      </x:c>
      <x:c r="T407" t="n">
        <x:f>MIN(ReadMe!$C$8,MAX(0,INT(H407/ReadMe!$C$9)))</x:f>
        <x:v>2</x:v>
      </x:c>
    </x:row>
    <x:row r="408">
      <x:c r="A408" t="n">
        <x:v>402</x:v>
      </x:c>
      <x:c r="B408" s="97" t="n">
        <x:f>A408*ReadMe!$C$12</x:f>
        <x:v>100.5</x:v>
      </x:c>
      <x:c r="C408" s="97" t="n">
        <x:f>MIN(ReadMe!$C$10,C407+I408)</x:f>
        <x:v>901.9291952135967</x:v>
      </x:c>
      <x:c r="D408" s="97" t="n">
        <x:f>MIN(ReadMe!$C$10,D407+J408)</x:f>
        <x:v>880.887052640698</x:v>
      </x:c>
      <x:c r="E408" s="97" t="n">
        <x:f>MIN(ReadMe!$C$10,E407+K408)</x:f>
        <x:v>857.5161202997253</x:v>
      </x:c>
      <x:c r="F408" s="97" t="n">
        <x:f>MIN(ReadMe!$C$10,F407+L408)</x:f>
        <x:v>881.7088771330889</x:v>
      </x:c>
      <x:c r="G408" s="97" t="n">
        <x:f>MIN(ReadMe!$C$10,G407+M408)</x:f>
        <x:v>829.7745070206446</x:v>
      </x:c>
      <x:c r="H408" s="97" t="n">
        <x:f>MIN(ReadMe!$C$10,H407+N408)</x:f>
        <x:v>865.0831531418269</x:v>
      </x:c>
      <x:c r="I408" s="97" t="n">
        <x:f>IF(OR($A408&lt;=Drivers!$H$6,C407&gt;=ReadMe!$C$10),0,MAX(ReadMe!$C$15,(Drivers!$E$6+Drivers!$F$6*SIN($A408*ReadMe!$C$14+Drivers!$G$6))*INDEX(TrackData!$G$6:$G$315,MOD(INT(C407),ReadMe!$C$9)+1)*IF(AND($A408&gt;=Drivers!$I$6,$A408&lt;Drivers!$I$6+Drivers!$J$6),Drivers!$K$6,1)*IF(AND($A408&gt;=Drivers!$L$6,$A408&lt;Drivers!$L$6+Drivers!$M$6),Drivers!$N$6,1)))</x:f>
        <x:v>2.873654479023788</x:v>
      </x:c>
      <x:c r="J408" s="97" t="n">
        <x:f>IF(OR($A408&lt;=Drivers!$H$7,D407&gt;=ReadMe!$C$10),0,MAX(ReadMe!$C$15,(Drivers!$E$7+Drivers!$F$7*SIN($A408*ReadMe!$C$14+Drivers!$G$7))*INDEX(TrackData!$G$6:$G$315,MOD(INT(D407),ReadMe!$C$9)+1)*IF(AND($A408&gt;=Drivers!$I$7,$A408&lt;Drivers!$I$7+Drivers!$J$7),Drivers!$K$7,1)*IF(AND($A408&gt;=Drivers!$L$7,$A408&lt;Drivers!$L$7+Drivers!$M$7),Drivers!$N$7,1)))</x:f>
        <x:v>2.6174557873449604</x:v>
      </x:c>
      <x:c r="K408" s="97" t="n">
        <x:f>IF(OR($A408&lt;=Drivers!$H$8,E407&gt;=ReadMe!$C$10),0,MAX(ReadMe!$C$15,(Drivers!$E$8+Drivers!$F$8*SIN($A408*ReadMe!$C$14+Drivers!$G$8))*INDEX(TrackData!$G$6:$G$315,MOD(INT(E407),ReadMe!$C$9)+1)*IF(AND($A408&gt;=Drivers!$I$8,$A408&lt;Drivers!$I$8+Drivers!$J$8),Drivers!$K$8,1)*IF(AND($A408&gt;=Drivers!$L$8,$A408&lt;Drivers!$L$8+Drivers!$M$8),Drivers!$N$8,1)))</x:f>
        <x:v>1.4667277937711134</x:v>
      </x:c>
      <x:c r="L408" s="97" t="n">
        <x:f>IF(OR($A408&lt;=Drivers!$H$9,F407&gt;=ReadMe!$C$10),0,MAX(ReadMe!$C$15,(Drivers!$E$9+Drivers!$F$9*SIN($A408*ReadMe!$C$14+Drivers!$G$9))*INDEX(TrackData!$G$6:$G$315,MOD(INT(F407),ReadMe!$C$9)+1)*IF(AND($A408&gt;=Drivers!$I$9,$A408&lt;Drivers!$I$9+Drivers!$J$9),Drivers!$K$9,1)*IF(AND($A408&gt;=Drivers!$L$9,$A408&lt;Drivers!$L$9+Drivers!$M$9),Drivers!$N$9,1)))</x:f>
        <x:v>2.542085910954215</x:v>
      </x:c>
      <x:c r="M408" s="97" t="n">
        <x:f>IF(OR($A408&lt;=Drivers!$H$10,G407&gt;=ReadMe!$C$10),0,MAX(ReadMe!$C$15,(Drivers!$E$10+Drivers!$F$10*SIN($A408*ReadMe!$C$14+Drivers!$G$10))*INDEX(TrackData!$G$6:$G$315,MOD(INT(G407),ReadMe!$C$9)+1)*IF(AND($A408&gt;=Drivers!$I$10,$A408&lt;Drivers!$I$10+Drivers!$J$10),Drivers!$K$10,1)*IF(AND($A408&gt;=Drivers!$L$10,$A408&lt;Drivers!$L$10+Drivers!$M$10),Drivers!$N$10,1)))</x:f>
        <x:v>2.698536193236872</x:v>
      </x:c>
      <x:c r="N408" s="97" t="n">
        <x:f>IF(OR($A408&lt;=Drivers!$H$11,H407&gt;=ReadMe!$C$10),0,MAX(ReadMe!$C$15,(Drivers!$E$11+Drivers!$F$11*SIN($A408*ReadMe!$C$14+Drivers!$G$11))*INDEX(TrackData!$G$6:$G$315,MOD(INT(H407),ReadMe!$C$9)+1)*IF(AND($A408&gt;=Drivers!$I$11,$A408&lt;Drivers!$I$11+Drivers!$J$11),Drivers!$K$11,1)*IF(AND($A408&gt;=Drivers!$L$11,$A408&lt;Drivers!$L$11+Drivers!$M$11),Drivers!$N$11,1)))</x:f>
        <x:v>2.914199145266953</x:v>
      </x:c>
      <x:c r="O408" t="n">
        <x:f>MIN(ReadMe!$C$8,MAX(0,INT(C408/ReadMe!$C$9)))</x:f>
        <x:v>2</x:v>
      </x:c>
      <x:c r="P408" t="n">
        <x:f>MIN(ReadMe!$C$8,MAX(0,INT(D408/ReadMe!$C$9)))</x:f>
        <x:v>2</x:v>
      </x:c>
      <x:c r="Q408" t="n">
        <x:f>MIN(ReadMe!$C$8,MAX(0,INT(E408/ReadMe!$C$9)))</x:f>
        <x:v>2</x:v>
      </x:c>
      <x:c r="R408" t="n">
        <x:f>MIN(ReadMe!$C$8,MAX(0,INT(F408/ReadMe!$C$9)))</x:f>
        <x:v>2</x:v>
      </x:c>
      <x:c r="S408" t="n">
        <x:f>MIN(ReadMe!$C$8,MAX(0,INT(G408/ReadMe!$C$9)))</x:f>
        <x:v>2</x:v>
      </x:c>
      <x:c r="T408" t="n">
        <x:f>MIN(ReadMe!$C$8,MAX(0,INT(H408/ReadMe!$C$9)))</x:f>
        <x:v>2</x:v>
      </x:c>
    </x:row>
    <x:row r="409">
      <x:c r="A409" t="n">
        <x:v>403</x:v>
      </x:c>
      <x:c r="B409" s="97" t="n">
        <x:f>A409*ReadMe!$C$12</x:f>
        <x:v>100.75</x:v>
      </x:c>
      <x:c r="C409" s="97" t="n">
        <x:f>MIN(ReadMe!$C$10,C408+I409)</x:f>
        <x:v>904.7950542398153</x:v>
      </x:c>
      <x:c r="D409" s="97" t="n">
        <x:f>MIN(ReadMe!$C$10,D408+J409)</x:f>
        <x:v>883.4796466604802</x:v>
      </x:c>
      <x:c r="E409" s="97" t="n">
        <x:f>MIN(ReadMe!$C$10,E408+K409)</x:f>
        <x:v>858.9785299769059</x:v>
      </x:c>
      <x:c r="F409" s="97" t="n">
        <x:f>MIN(ReadMe!$C$10,F408+L409)</x:f>
        <x:v>884.268181489432</x:v>
      </x:c>
      <x:c r="G409" s="97" t="n">
        <x:f>MIN(ReadMe!$C$10,G408+M409)</x:f>
        <x:v>832.4969623399542</x:v>
      </x:c>
      <x:c r="H409" s="97" t="n">
        <x:f>MIN(ReadMe!$C$10,H408+N409)</x:f>
        <x:v>868.0011090039068</x:v>
      </x:c>
      <x:c r="I409" s="97" t="n">
        <x:f>IF(OR($A409&lt;=Drivers!$H$6,C408&gt;=ReadMe!$C$10),0,MAX(ReadMe!$C$15,(Drivers!$E$6+Drivers!$F$6*SIN($A409*ReadMe!$C$14+Drivers!$G$6))*INDEX(TrackData!$G$6:$G$315,MOD(INT(C408),ReadMe!$C$9)+1)*IF(AND($A409&gt;=Drivers!$I$6,$A409&lt;Drivers!$I$6+Drivers!$J$6),Drivers!$K$6,1)*IF(AND($A409&gt;=Drivers!$L$6,$A409&lt;Drivers!$L$6+Drivers!$M$6),Drivers!$N$6,1)))</x:f>
        <x:v>2.8658590262185637</x:v>
      </x:c>
      <x:c r="J409" s="97" t="n">
        <x:f>IF(OR($A409&lt;=Drivers!$H$7,D408&gt;=ReadMe!$C$10),0,MAX(ReadMe!$C$15,(Drivers!$E$7+Drivers!$F$7*SIN($A409*ReadMe!$C$14+Drivers!$G$7))*INDEX(TrackData!$G$6:$G$315,MOD(INT(D408),ReadMe!$C$9)+1)*IF(AND($A409&gt;=Drivers!$I$7,$A409&lt;Drivers!$I$7+Drivers!$J$7),Drivers!$K$7,1)*IF(AND($A409&gt;=Drivers!$L$7,$A409&lt;Drivers!$L$7+Drivers!$M$7),Drivers!$N$7,1)))</x:f>
        <x:v>2.5925940197821054</x:v>
      </x:c>
      <x:c r="K409" s="97" t="n">
        <x:f>IF(OR($A409&lt;=Drivers!$H$8,E408&gt;=ReadMe!$C$10),0,MAX(ReadMe!$C$15,(Drivers!$E$8+Drivers!$F$8*SIN($A409*ReadMe!$C$14+Drivers!$G$8))*INDEX(TrackData!$G$6:$G$315,MOD(INT(E408),ReadMe!$C$9)+1)*IF(AND($A409&gt;=Drivers!$I$8,$A409&lt;Drivers!$I$8+Drivers!$J$8),Drivers!$K$8,1)*IF(AND($A409&gt;=Drivers!$L$8,$A409&lt;Drivers!$L$8+Drivers!$M$8),Drivers!$N$8,1)))</x:f>
        <x:v>1.46240967718057</x:v>
      </x:c>
      <x:c r="L409" s="97" t="n">
        <x:f>IF(OR($A409&lt;=Drivers!$H$9,F408&gt;=ReadMe!$C$10),0,MAX(ReadMe!$C$15,(Drivers!$E$9+Drivers!$F$9*SIN($A409*ReadMe!$C$14+Drivers!$G$9))*INDEX(TrackData!$G$6:$G$315,MOD(INT(F408),ReadMe!$C$9)+1)*IF(AND($A409&gt;=Drivers!$I$9,$A409&lt;Drivers!$I$9+Drivers!$J$9),Drivers!$K$9,1)*IF(AND($A409&gt;=Drivers!$L$9,$A409&lt;Drivers!$L$9+Drivers!$M$9),Drivers!$N$9,1)))</x:f>
        <x:v>2.5593043563431133</x:v>
      </x:c>
      <x:c r="M409" s="97" t="n">
        <x:f>IF(OR($A409&lt;=Drivers!$H$10,G408&gt;=ReadMe!$C$10),0,MAX(ReadMe!$C$15,(Drivers!$E$10+Drivers!$F$10*SIN($A409*ReadMe!$C$14+Drivers!$G$10))*INDEX(TrackData!$G$6:$G$315,MOD(INT(G408),ReadMe!$C$9)+1)*IF(AND($A409&gt;=Drivers!$I$10,$A409&lt;Drivers!$I$10+Drivers!$J$10),Drivers!$K$10,1)*IF(AND($A409&gt;=Drivers!$L$10,$A409&lt;Drivers!$L$10+Drivers!$M$10),Drivers!$N$10,1)))</x:f>
        <x:v>2.7224553193095273</x:v>
      </x:c>
      <x:c r="N409" s="97" t="n">
        <x:f>IF(OR($A409&lt;=Drivers!$H$11,H408&gt;=ReadMe!$C$10),0,MAX(ReadMe!$C$15,(Drivers!$E$11+Drivers!$F$11*SIN($A409*ReadMe!$C$14+Drivers!$G$11))*INDEX(TrackData!$G$6:$G$315,MOD(INT(H408),ReadMe!$C$9)+1)*IF(AND($A409&gt;=Drivers!$I$11,$A409&lt;Drivers!$I$11+Drivers!$J$11),Drivers!$K$11,1)*IF(AND($A409&gt;=Drivers!$L$11,$A409&lt;Drivers!$L$11+Drivers!$M$11),Drivers!$N$11,1)))</x:f>
        <x:v>2.917955862079891</x:v>
      </x:c>
      <x:c r="O409" t="n">
        <x:f>MIN(ReadMe!$C$8,MAX(0,INT(C409/ReadMe!$C$9)))</x:f>
        <x:v>2</x:v>
      </x:c>
      <x:c r="P409" t="n">
        <x:f>MIN(ReadMe!$C$8,MAX(0,INT(D409/ReadMe!$C$9)))</x:f>
        <x:v>2</x:v>
      </x:c>
      <x:c r="Q409" t="n">
        <x:f>MIN(ReadMe!$C$8,MAX(0,INT(E409/ReadMe!$C$9)))</x:f>
        <x:v>2</x:v>
      </x:c>
      <x:c r="R409" t="n">
        <x:f>MIN(ReadMe!$C$8,MAX(0,INT(F409/ReadMe!$C$9)))</x:f>
        <x:v>2</x:v>
      </x:c>
      <x:c r="S409" t="n">
        <x:f>MIN(ReadMe!$C$8,MAX(0,INT(G409/ReadMe!$C$9)))</x:f>
        <x:v>2</x:v>
      </x:c>
      <x:c r="T409" t="n">
        <x:f>MIN(ReadMe!$C$8,MAX(0,INT(H409/ReadMe!$C$9)))</x:f>
        <x:v>2</x:v>
      </x:c>
    </x:row>
    <x:row r="410">
      <x:c r="A410" t="n">
        <x:v>404</x:v>
      </x:c>
      <x:c r="B410" s="97" t="n">
        <x:f>A410*ReadMe!$C$12</x:f>
        <x:v>101</x:v>
      </x:c>
      <x:c r="C410" s="97" t="n">
        <x:f>MIN(ReadMe!$C$10,C409+I410)</x:f>
        <x:v>907.6517004643537</x:v>
      </x:c>
      <x:c r="D410" s="97" t="n">
        <x:f>MIN(ReadMe!$C$10,D409+J410)</x:f>
        <x:v>886.0475676041352</x:v>
      </x:c>
      <x:c r="E410" s="97" t="n">
        <x:f>MIN(ReadMe!$C$10,E409+K410)</x:f>
        <x:v>860.4382311946341</x:v>
      </x:c>
      <x:c r="F410" s="97" t="n">
        <x:f>MIN(ReadMe!$C$10,F409+L410)</x:f>
        <x:v>886.8456041366888</x:v>
      </x:c>
      <x:c r="G410" s="97" t="n">
        <x:f>MIN(ReadMe!$C$10,G409+M410)</x:f>
        <x:v>835.2421494225217</x:v>
      </x:c>
      <x:c r="H410" s="97" t="n">
        <x:f>MIN(ReadMe!$C$10,H409+N410)</x:f>
        <x:v>870.9209078438898</x:v>
      </x:c>
      <x:c r="I410" s="97" t="n">
        <x:f>IF(OR($A410&lt;=Drivers!$H$6,C409&gt;=ReadMe!$C$10),0,MAX(ReadMe!$C$15,(Drivers!$E$6+Drivers!$F$6*SIN($A410*ReadMe!$C$14+Drivers!$G$6))*INDEX(TrackData!$G$6:$G$315,MOD(INT(C409),ReadMe!$C$9)+1)*IF(AND($A410&gt;=Drivers!$I$6,$A410&lt;Drivers!$I$6+Drivers!$J$6),Drivers!$K$6,1)*IF(AND($A410&gt;=Drivers!$L$6,$A410&lt;Drivers!$L$6+Drivers!$M$6),Drivers!$N$6,1)))</x:f>
        <x:v>2.8566462245384345</x:v>
      </x:c>
      <x:c r="J410" s="97" t="n">
        <x:f>IF(OR($A410&lt;=Drivers!$H$7,D409&gt;=ReadMe!$C$10),0,MAX(ReadMe!$C$15,(Drivers!$E$7+Drivers!$F$7*SIN($A410*ReadMe!$C$14+Drivers!$G$7))*INDEX(TrackData!$G$6:$G$315,MOD(INT(D409),ReadMe!$C$9)+1)*IF(AND($A410&gt;=Drivers!$I$7,$A410&lt;Drivers!$I$7+Drivers!$J$7),Drivers!$K$7,1)*IF(AND($A410&gt;=Drivers!$L$7,$A410&lt;Drivers!$L$7+Drivers!$M$7),Drivers!$N$7,1)))</x:f>
        <x:v>2.5679209436550425</x:v>
      </x:c>
      <x:c r="K410" s="97" t="n">
        <x:f>IF(OR($A410&lt;=Drivers!$H$8,E409&gt;=ReadMe!$C$10),0,MAX(ReadMe!$C$15,(Drivers!$E$8+Drivers!$F$8*SIN($A410*ReadMe!$C$14+Drivers!$G$8))*INDEX(TrackData!$G$6:$G$315,MOD(INT(E409),ReadMe!$C$9)+1)*IF(AND($A410&gt;=Drivers!$I$8,$A410&lt;Drivers!$I$8+Drivers!$J$8),Drivers!$K$8,1)*IF(AND($A410&gt;=Drivers!$L$8,$A410&lt;Drivers!$L$8+Drivers!$M$8),Drivers!$N$8,1)))</x:f>
        <x:v>1.4597012177282085</x:v>
      </x:c>
      <x:c r="L410" s="97" t="n">
        <x:f>IF(OR($A410&lt;=Drivers!$H$9,F409&gt;=ReadMe!$C$10),0,MAX(ReadMe!$C$15,(Drivers!$E$9+Drivers!$F$9*SIN($A410*ReadMe!$C$14+Drivers!$G$9))*INDEX(TrackData!$G$6:$G$315,MOD(INT(F409),ReadMe!$C$9)+1)*IF(AND($A410&gt;=Drivers!$I$9,$A410&lt;Drivers!$I$9+Drivers!$J$9),Drivers!$K$9,1)*IF(AND($A410&gt;=Drivers!$L$9,$A410&lt;Drivers!$L$9+Drivers!$M$9),Drivers!$N$9,1)))</x:f>
        <x:v>2.5774226472568573</x:v>
      </x:c>
      <x:c r="M410" s="97" t="n">
        <x:f>IF(OR($A410&lt;=Drivers!$H$10,G409&gt;=ReadMe!$C$10),0,MAX(ReadMe!$C$15,(Drivers!$E$10+Drivers!$F$10*SIN($A410*ReadMe!$C$14+Drivers!$G$10))*INDEX(TrackData!$G$6:$G$315,MOD(INT(G409),ReadMe!$C$9)+1)*IF(AND($A410&gt;=Drivers!$I$10,$A410&lt;Drivers!$I$10+Drivers!$J$10),Drivers!$K$10,1)*IF(AND($A410&gt;=Drivers!$L$10,$A410&lt;Drivers!$L$10+Drivers!$M$10),Drivers!$N$10,1)))</x:f>
        <x:v>2.745187082567517</x:v>
      </x:c>
      <x:c r="N410" s="97" t="n">
        <x:f>IF(OR($A410&lt;=Drivers!$H$11,H409&gt;=ReadMe!$C$10),0,MAX(ReadMe!$C$15,(Drivers!$E$11+Drivers!$F$11*SIN($A410*ReadMe!$C$14+Drivers!$G$11))*INDEX(TrackData!$G$6:$G$315,MOD(INT(H409),ReadMe!$C$9)+1)*IF(AND($A410&gt;=Drivers!$I$11,$A410&lt;Drivers!$I$11+Drivers!$J$11),Drivers!$K$11,1)*IF(AND($A410&gt;=Drivers!$L$11,$A410&lt;Drivers!$L$11+Drivers!$M$11),Drivers!$N$11,1)))</x:f>
        <x:v>2.9197988399831045</x:v>
      </x:c>
      <x:c r="O410" t="n">
        <x:f>MIN(ReadMe!$C$8,MAX(0,INT(C410/ReadMe!$C$9)))</x:f>
        <x:v>2</x:v>
      </x:c>
      <x:c r="P410" t="n">
        <x:f>MIN(ReadMe!$C$8,MAX(0,INT(D410/ReadMe!$C$9)))</x:f>
        <x:v>2</x:v>
      </x:c>
      <x:c r="Q410" t="n">
        <x:f>MIN(ReadMe!$C$8,MAX(0,INT(E410/ReadMe!$C$9)))</x:f>
        <x:v>2</x:v>
      </x:c>
      <x:c r="R410" t="n">
        <x:f>MIN(ReadMe!$C$8,MAX(0,INT(F410/ReadMe!$C$9)))</x:f>
        <x:v>2</x:v>
      </x:c>
      <x:c r="S410" t="n">
        <x:f>MIN(ReadMe!$C$8,MAX(0,INT(G410/ReadMe!$C$9)))</x:f>
        <x:v>2</x:v>
      </x:c>
      <x:c r="T410" t="n">
        <x:f>MIN(ReadMe!$C$8,MAX(0,INT(H410/ReadMe!$C$9)))</x:f>
        <x:v>2</x:v>
      </x:c>
    </x:row>
    <x:row r="411">
      <x:c r="A411" t="n">
        <x:v>405</x:v>
      </x:c>
      <x:c r="B411" s="97" t="n">
        <x:f>A411*ReadMe!$C$12</x:f>
        <x:v>101.25</x:v>
      </x:c>
      <x:c r="C411" s="97" t="n">
        <x:f>MIN(ReadMe!$C$10,C410+I411)</x:f>
        <x:v>910.4977799689009</x:v>
      </x:c>
      <x:c r="D411" s="97" t="n">
        <x:f>MIN(ReadMe!$C$10,D410+J411)</x:f>
        <x:v>888.5911740383643</x:v>
      </x:c>
      <x:c r="E411" s="97" t="n">
        <x:f>MIN(ReadMe!$C$10,E410+K411)</x:f>
        <x:v>861.8968522579162</x:v>
      </x:c>
      <x:c r="F411" s="97" t="n">
        <x:f>MIN(ReadMe!$C$10,F410+L411)</x:f>
        <x:v>889.441920175117</x:v>
      </x:c>
      <x:c r="G411" s="97" t="n">
        <x:f>MIN(ReadMe!$C$10,G410+M411)</x:f>
        <x:v>838.0087243962957</x:v>
      </x:c>
      <x:c r="H411" s="97" t="n">
        <x:f>MIN(ReadMe!$C$10,H410+N411)</x:f>
        <x:v>873.8406232338787</x:v>
      </x:c>
      <x:c r="I411" s="97" t="n">
        <x:f>IF(OR($A411&lt;=Drivers!$H$6,C410&gt;=ReadMe!$C$10),0,MAX(ReadMe!$C$15,(Drivers!$E$6+Drivers!$F$6*SIN($A411*ReadMe!$C$14+Drivers!$G$6))*INDEX(TrackData!$G$6:$G$315,MOD(INT(C410),ReadMe!$C$9)+1)*IF(AND($A411&gt;=Drivers!$I$6,$A411&lt;Drivers!$I$6+Drivers!$J$6),Drivers!$K$6,1)*IF(AND($A411&gt;=Drivers!$L$6,$A411&lt;Drivers!$L$6+Drivers!$M$6),Drivers!$N$6,1)))</x:f>
        <x:v>2.8460795045471983</x:v>
      </x:c>
      <x:c r="J411" s="97" t="n">
        <x:f>IF(OR($A411&lt;=Drivers!$H$7,D410&gt;=ReadMe!$C$10),0,MAX(ReadMe!$C$15,(Drivers!$E$7+Drivers!$F$7*SIN($A411*ReadMe!$C$14+Drivers!$G$7))*INDEX(TrackData!$G$6:$G$315,MOD(INT(D410),ReadMe!$C$9)+1)*IF(AND($A411&gt;=Drivers!$I$7,$A411&lt;Drivers!$I$7+Drivers!$J$7),Drivers!$K$7,1)*IF(AND($A411&gt;=Drivers!$L$7,$A411&lt;Drivers!$L$7+Drivers!$M$7),Drivers!$N$7,1)))</x:f>
        <x:v>2.54360643422905</x:v>
      </x:c>
      <x:c r="K411" s="97" t="n">
        <x:f>IF(OR($A411&lt;=Drivers!$H$8,E410&gt;=ReadMe!$C$10),0,MAX(ReadMe!$C$15,(Drivers!$E$8+Drivers!$F$8*SIN($A411*ReadMe!$C$14+Drivers!$G$8))*INDEX(TrackData!$G$6:$G$315,MOD(INT(E410),ReadMe!$C$9)+1)*IF(AND($A411&gt;=Drivers!$I$8,$A411&lt;Drivers!$I$8+Drivers!$J$8),Drivers!$K$8,1)*IF(AND($A411&gt;=Drivers!$L$8,$A411&lt;Drivers!$L$8+Drivers!$M$8),Drivers!$N$8,1)))</x:f>
        <x:v>1.458621063282078</x:v>
      </x:c>
      <x:c r="L411" s="97" t="n">
        <x:f>IF(OR($A411&lt;=Drivers!$H$9,F410&gt;=ReadMe!$C$10),0,MAX(ReadMe!$C$15,(Drivers!$E$9+Drivers!$F$9*SIN($A411*ReadMe!$C$14+Drivers!$G$9))*INDEX(TrackData!$G$6:$G$315,MOD(INT(F410),ReadMe!$C$9)+1)*IF(AND($A411&gt;=Drivers!$I$9,$A411&lt;Drivers!$I$9+Drivers!$J$9),Drivers!$K$9,1)*IF(AND($A411&gt;=Drivers!$L$9,$A411&lt;Drivers!$L$9+Drivers!$M$9),Drivers!$N$9,1)))</x:f>
        <x:v>2.596316038428197</x:v>
      </x:c>
      <x:c r="M411" s="97" t="n">
        <x:f>IF(OR($A411&lt;=Drivers!$H$10,G410&gt;=ReadMe!$C$10),0,MAX(ReadMe!$C$15,(Drivers!$E$10+Drivers!$F$10*SIN($A411*ReadMe!$C$14+Drivers!$G$10))*INDEX(TrackData!$G$6:$G$315,MOD(INT(G410),ReadMe!$C$9)+1)*IF(AND($A411&gt;=Drivers!$I$10,$A411&lt;Drivers!$I$10+Drivers!$J$10),Drivers!$K$10,1)*IF(AND($A411&gt;=Drivers!$L$10,$A411&lt;Drivers!$L$10+Drivers!$M$10),Drivers!$N$10,1)))</x:f>
        <x:v>2.766574973774059</x:v>
      </x:c>
      <x:c r="N411" s="97" t="n">
        <x:f>IF(OR($A411&lt;=Drivers!$H$11,H410&gt;=ReadMe!$C$10),0,MAX(ReadMe!$C$15,(Drivers!$E$11+Drivers!$F$11*SIN($A411*ReadMe!$C$14+Drivers!$G$11))*INDEX(TrackData!$G$6:$G$315,MOD(INT(H410),ReadMe!$C$9)+1)*IF(AND($A411&gt;=Drivers!$I$11,$A411&lt;Drivers!$I$11+Drivers!$J$11),Drivers!$K$11,1)*IF(AND($A411&gt;=Drivers!$L$11,$A411&lt;Drivers!$L$11+Drivers!$M$11),Drivers!$N$11,1)))</x:f>
        <x:v>2.9197153899888653</x:v>
      </x:c>
      <x:c r="O411" t="n">
        <x:f>MIN(ReadMe!$C$8,MAX(0,INT(C411/ReadMe!$C$9)))</x:f>
        <x:v>2</x:v>
      </x:c>
      <x:c r="P411" t="n">
        <x:f>MIN(ReadMe!$C$8,MAX(0,INT(D411/ReadMe!$C$9)))</x:f>
        <x:v>2</x:v>
      </x:c>
      <x:c r="Q411" t="n">
        <x:f>MIN(ReadMe!$C$8,MAX(0,INT(E411/ReadMe!$C$9)))</x:f>
        <x:v>2</x:v>
      </x:c>
      <x:c r="R411" t="n">
        <x:f>MIN(ReadMe!$C$8,MAX(0,INT(F411/ReadMe!$C$9)))</x:f>
        <x:v>2</x:v>
      </x:c>
      <x:c r="S411" t="n">
        <x:f>MIN(ReadMe!$C$8,MAX(0,INT(G411/ReadMe!$C$9)))</x:f>
        <x:v>2</x:v>
      </x:c>
      <x:c r="T411" t="n">
        <x:f>MIN(ReadMe!$C$8,MAX(0,INT(H411/ReadMe!$C$9)))</x:f>
        <x:v>2</x:v>
      </x:c>
    </x:row>
    <x:row r="412">
      <x:c r="A412" t="n">
        <x:v>406</x:v>
      </x:c>
      <x:c r="B412" s="97" t="n">
        <x:f>A412*ReadMe!$C$12</x:f>
        <x:v>101.5</x:v>
      </x:c>
      <x:c r="C412" s="97" t="n">
        <x:f>MIN(ReadMe!$C$10,C411+I412)</x:f>
        <x:v>913.3320115874994</x:v>
      </x:c>
      <x:c r="D412" s="97" t="n">
        <x:f>MIN(ReadMe!$C$10,D411+J412)</x:f>
        <x:v>891.1109919363855</x:v>
      </x:c>
      <x:c r="E412" s="97" t="n">
        <x:f>MIN(ReadMe!$C$10,E411+K412)</x:f>
        <x:v>864.1077259711817</x:v>
      </x:c>
      <x:c r="F412" s="97" t="n">
        <x:f>MIN(ReadMe!$C$10,F411+L412)</x:f>
        <x:v>892.057774623106</x:v>
      </x:c>
      <x:c r="G412" s="97" t="n">
        <x:f>MIN(ReadMe!$C$10,G411+M412)</x:f>
        <x:v>840.795196132609</x:v>
      </x:c>
      <x:c r="H412" s="97" t="n">
        <x:f>MIN(ReadMe!$C$10,H411+N412)</x:f>
        <x:v>876.7583293205329</x:v>
      </x:c>
      <x:c r="I412" s="97" t="n">
        <x:f>IF(OR($A412&lt;=Drivers!$H$6,C411&gt;=ReadMe!$C$10),0,MAX(ReadMe!$C$15,(Drivers!$E$6+Drivers!$F$6*SIN($A412*ReadMe!$C$14+Drivers!$G$6))*INDEX(TrackData!$G$6:$G$315,MOD(INT(C411),ReadMe!$C$9)+1)*IF(AND($A412&gt;=Drivers!$I$6,$A412&lt;Drivers!$I$6+Drivers!$J$6),Drivers!$K$6,1)*IF(AND($A412&gt;=Drivers!$L$6,$A412&lt;Drivers!$L$6+Drivers!$M$6),Drivers!$N$6,1)))</x:f>
        <x:v>2.8342316185985705</x:v>
      </x:c>
      <x:c r="J412" s="97" t="n">
        <x:f>IF(OR($A412&lt;=Drivers!$H$7,D411&gt;=ReadMe!$C$10),0,MAX(ReadMe!$C$15,(Drivers!$E$7+Drivers!$F$7*SIN($A412*ReadMe!$C$14+Drivers!$G$7))*INDEX(TrackData!$G$6:$G$315,MOD(INT(D411),ReadMe!$C$9)+1)*IF(AND($A412&gt;=Drivers!$I$7,$A412&lt;Drivers!$I$7+Drivers!$J$7),Drivers!$K$7,1)*IF(AND($A412&gt;=Drivers!$L$7,$A412&lt;Drivers!$L$7+Drivers!$M$7),Drivers!$N$7,1)))</x:f>
        <x:v>2.519817898021159</x:v>
      </x:c>
      <x:c r="K412" s="97" t="n">
        <x:f>IF(OR($A412&lt;=Drivers!$H$8,E411&gt;=ReadMe!$C$10),0,MAX(ReadMe!$C$15,(Drivers!$E$8+Drivers!$F$8*SIN($A412*ReadMe!$C$14+Drivers!$G$8))*INDEX(TrackData!$G$6:$G$315,MOD(INT(E411),ReadMe!$C$9)+1)*IF(AND($A412&gt;=Drivers!$I$8,$A412&lt;Drivers!$I$8+Drivers!$J$8),Drivers!$K$8,1)*IF(AND($A412&gt;=Drivers!$L$8,$A412&lt;Drivers!$L$8+Drivers!$M$8),Drivers!$N$8,1)))</x:f>
        <x:v>2.210873713265574</x:v>
      </x:c>
      <x:c r="L412" s="97" t="n">
        <x:f>IF(OR($A412&lt;=Drivers!$H$9,F411&gt;=ReadMe!$C$10),0,MAX(ReadMe!$C$15,(Drivers!$E$9+Drivers!$F$9*SIN($A412*ReadMe!$C$14+Drivers!$G$9))*INDEX(TrackData!$G$6:$G$315,MOD(INT(F411),ReadMe!$C$9)+1)*IF(AND($A412&gt;=Drivers!$I$9,$A412&lt;Drivers!$I$9+Drivers!$J$9),Drivers!$K$9,1)*IF(AND($A412&gt;=Drivers!$L$9,$A412&lt;Drivers!$L$9+Drivers!$M$9),Drivers!$N$9,1)))</x:f>
        <x:v>2.6158544479889145</x:v>
      </x:c>
      <x:c r="M412" s="97" t="n">
        <x:f>IF(OR($A412&lt;=Drivers!$H$10,G411&gt;=ReadMe!$C$10),0,MAX(ReadMe!$C$15,(Drivers!$E$10+Drivers!$F$10*SIN($A412*ReadMe!$C$14+Drivers!$G$10))*INDEX(TrackData!$G$6:$G$315,MOD(INT(G411),ReadMe!$C$9)+1)*IF(AND($A412&gt;=Drivers!$I$10,$A412&lt;Drivers!$I$10+Drivers!$J$10),Drivers!$K$10,1)*IF(AND($A412&gt;=Drivers!$L$10,$A412&lt;Drivers!$L$10+Drivers!$M$10),Drivers!$N$10,1)))</x:f>
        <x:v>2.7864717363133287</x:v>
      </x:c>
      <x:c r="N412" s="97" t="n">
        <x:f>IF(OR($A412&lt;=Drivers!$H$11,H411&gt;=ReadMe!$C$10),0,MAX(ReadMe!$C$15,(Drivers!$E$11+Drivers!$F$11*SIN($A412*ReadMe!$C$14+Drivers!$G$11))*INDEX(TrackData!$G$6:$G$315,MOD(INT(H411),ReadMe!$C$9)+1)*IF(AND($A412&gt;=Drivers!$I$11,$A412&lt;Drivers!$I$11+Drivers!$J$11),Drivers!$K$11,1)*IF(AND($A412&gt;=Drivers!$L$11,$A412&lt;Drivers!$L$11+Drivers!$M$11),Drivers!$N$11,1)))</x:f>
        <x:v>2.917706086654226</x:v>
      </x:c>
      <x:c r="O412" t="n">
        <x:f>MIN(ReadMe!$C$8,MAX(0,INT(C412/ReadMe!$C$9)))</x:f>
        <x:v>2</x:v>
      </x:c>
      <x:c r="P412" t="n">
        <x:f>MIN(ReadMe!$C$8,MAX(0,INT(D412/ReadMe!$C$9)))</x:f>
        <x:v>2</x:v>
      </x:c>
      <x:c r="Q412" t="n">
        <x:f>MIN(ReadMe!$C$8,MAX(0,INT(E412/ReadMe!$C$9)))</x:f>
        <x:v>2</x:v>
      </x:c>
      <x:c r="R412" t="n">
        <x:f>MIN(ReadMe!$C$8,MAX(0,INT(F412/ReadMe!$C$9)))</x:f>
        <x:v>2</x:v>
      </x:c>
      <x:c r="S412" t="n">
        <x:f>MIN(ReadMe!$C$8,MAX(0,INT(G412/ReadMe!$C$9)))</x:f>
        <x:v>2</x:v>
      </x:c>
      <x:c r="T412" t="n">
        <x:f>MIN(ReadMe!$C$8,MAX(0,INT(H412/ReadMe!$C$9)))</x:f>
        <x:v>2</x:v>
      </x:c>
    </x:row>
    <x:row r="413">
      <x:c r="A413" t="n">
        <x:v>407</x:v>
      </x:c>
      <x:c r="B413" s="97" t="n">
        <x:f>A413*ReadMe!$C$12</x:f>
        <x:v>101.75</x:v>
      </x:c>
      <x:c r="C413" s="97" t="n">
        <x:f>MIN(ReadMe!$C$10,C412+I413)</x:f>
        <x:v>916.1531957274323</x:v>
      </x:c>
      <x:c r="D413" s="97" t="n">
        <x:f>MIN(ReadMe!$C$10,D412+J413)</x:f>
        <x:v>893.6077110565841</x:v>
      </x:c>
      <x:c r="E413" s="97" t="n">
        <x:f>MIN(ReadMe!$C$10,E412+K413)</x:f>
        <x:v>866.3219140846703</x:v>
      </x:c>
      <x:c r="F413" s="97" t="n">
        <x:f>MIN(ReadMe!$C$10,F412+L413)</x:f>
        <x:v>894.6936779761954</x:v>
      </x:c>
      <x:c r="G413" s="97" t="n">
        <x:f>MIN(ReadMe!$C$10,G412+M413)</x:f>
        <x:v>843.599936512668</x:v>
      </x:c>
      <x:c r="H413" s="97" t="n">
        <x:f>MIN(ReadMe!$C$10,H412+N413)</x:f>
        <x:v>879.672114084658</x:v>
      </x:c>
      <x:c r="I413" s="97" t="n">
        <x:f>IF(OR($A413&lt;=Drivers!$H$6,C412&gt;=ReadMe!$C$10),0,MAX(ReadMe!$C$15,(Drivers!$E$6+Drivers!$F$6*SIN($A413*ReadMe!$C$14+Drivers!$G$6))*INDEX(TrackData!$G$6:$G$315,MOD(INT(C412),ReadMe!$C$9)+1)*IF(AND($A413&gt;=Drivers!$I$6,$A413&lt;Drivers!$I$6+Drivers!$J$6),Drivers!$K$6,1)*IF(AND($A413&gt;=Drivers!$L$6,$A413&lt;Drivers!$L$6+Drivers!$M$6),Drivers!$N$6,1)))</x:f>
        <x:v>2.8211841399328788</x:v>
      </x:c>
      <x:c r="J413" s="97" t="n">
        <x:f>IF(OR($A413&lt;=Drivers!$H$7,D412&gt;=ReadMe!$C$10),0,MAX(ReadMe!$C$15,(Drivers!$E$7+Drivers!$F$7*SIN($A413*ReadMe!$C$14+Drivers!$G$7))*INDEX(TrackData!$G$6:$G$315,MOD(INT(D412),ReadMe!$C$9)+1)*IF(AND($A413&gt;=Drivers!$I$7,$A413&lt;Drivers!$I$7+Drivers!$J$7),Drivers!$K$7,1)*IF(AND($A413&gt;=Drivers!$L$7,$A413&lt;Drivers!$L$7+Drivers!$M$7),Drivers!$N$7,1)))</x:f>
        <x:v>2.496719120198575</x:v>
      </x:c>
      <x:c r="K413" s="97" t="n">
        <x:f>IF(OR($A413&lt;=Drivers!$H$8,E412&gt;=ReadMe!$C$10),0,MAX(ReadMe!$C$15,(Drivers!$E$8+Drivers!$F$8*SIN($A413*ReadMe!$C$14+Drivers!$G$8))*INDEX(TrackData!$G$6:$G$315,MOD(INT(E412),ReadMe!$C$9)+1)*IF(AND($A413&gt;=Drivers!$I$8,$A413&lt;Drivers!$I$8+Drivers!$J$8),Drivers!$K$8,1)*IF(AND($A413&gt;=Drivers!$L$8,$A413&lt;Drivers!$L$8+Drivers!$M$8),Drivers!$N$8,1)))</x:f>
        <x:v>2.214188113488597</x:v>
      </x:c>
      <x:c r="L413" s="97" t="n">
        <x:f>IF(OR($A413&lt;=Drivers!$H$9,F412&gt;=ReadMe!$C$10),0,MAX(ReadMe!$C$15,(Drivers!$E$9+Drivers!$F$9*SIN($A413*ReadMe!$C$14+Drivers!$G$9))*INDEX(TrackData!$G$6:$G$315,MOD(INT(F412),ReadMe!$C$9)+1)*IF(AND($A413&gt;=Drivers!$I$9,$A413&lt;Drivers!$I$9+Drivers!$J$9),Drivers!$K$9,1)*IF(AND($A413&gt;=Drivers!$L$9,$A413&lt;Drivers!$L$9+Drivers!$M$9),Drivers!$N$9,1)))</x:f>
        <x:v>2.635903353089481</x:v>
      </x:c>
      <x:c r="M413" s="97" t="n">
        <x:f>IF(OR($A413&lt;=Drivers!$H$10,G412&gt;=ReadMe!$C$10),0,MAX(ReadMe!$C$15,(Drivers!$E$10+Drivers!$F$10*SIN($A413*ReadMe!$C$14+Drivers!$G$10))*INDEX(TrackData!$G$6:$G$315,MOD(INT(G412),ReadMe!$C$9)+1)*IF(AND($A413&gt;=Drivers!$I$10,$A413&lt;Drivers!$I$10+Drivers!$J$10),Drivers!$K$10,1)*IF(AND($A413&gt;=Drivers!$L$10,$A413&lt;Drivers!$L$10+Drivers!$M$10),Drivers!$N$10,1)))</x:f>
        <x:v>2.8047403800590374</x:v>
      </x:c>
      <x:c r="N413" s="97" t="n">
        <x:f>IF(OR($A413&lt;=Drivers!$H$11,H412&gt;=ReadMe!$C$10),0,MAX(ReadMe!$C$15,(Drivers!$E$11+Drivers!$F$11*SIN($A413*ReadMe!$C$14+Drivers!$G$11))*INDEX(TrackData!$G$6:$G$315,MOD(INT(H412),ReadMe!$C$9)+1)*IF(AND($A413&gt;=Drivers!$I$11,$A413&lt;Drivers!$I$11+Drivers!$J$11),Drivers!$K$11,1)*IF(AND($A413&gt;=Drivers!$L$11,$A413&lt;Drivers!$L$11+Drivers!$M$11),Drivers!$N$11,1)))</x:f>
        <x:v>2.91378476412517</x:v>
      </x:c>
      <x:c r="O413" t="n">
        <x:f>MIN(ReadMe!$C$8,MAX(0,INT(C413/ReadMe!$C$9)))</x:f>
        <x:v>2</x:v>
      </x:c>
      <x:c r="P413" t="n">
        <x:f>MIN(ReadMe!$C$8,MAX(0,INT(D413/ReadMe!$C$9)))</x:f>
        <x:v>2</x:v>
      </x:c>
      <x:c r="Q413" t="n">
        <x:f>MIN(ReadMe!$C$8,MAX(0,INT(E413/ReadMe!$C$9)))</x:f>
        <x:v>2</x:v>
      </x:c>
      <x:c r="R413" t="n">
        <x:f>MIN(ReadMe!$C$8,MAX(0,INT(F413/ReadMe!$C$9)))</x:f>
        <x:v>2</x:v>
      </x:c>
      <x:c r="S413" t="n">
        <x:f>MIN(ReadMe!$C$8,MAX(0,INT(G413/ReadMe!$C$9)))</x:f>
        <x:v>2</x:v>
      </x:c>
      <x:c r="T413" t="n">
        <x:f>MIN(ReadMe!$C$8,MAX(0,INT(H413/ReadMe!$C$9)))</x:f>
        <x:v>2</x:v>
      </x:c>
    </x:row>
    <x:row r="414">
      <x:c r="A414" t="n">
        <x:v>408</x:v>
      </x:c>
      <x:c r="B414" s="97" t="n">
        <x:f>A414*ReadMe!$C$12</x:f>
        <x:v>102</x:v>
      </x:c>
      <x:c r="C414" s="97" t="n">
        <x:f>MIN(ReadMe!$C$10,C413+I414)</x:f>
        <x:v>918.9602226284738</x:v>
      </x:c>
      <x:c r="D414" s="97" t="n">
        <x:f>MIN(ReadMe!$C$10,D413+J414)</x:f>
        <x:v>896.0821801934943</x:v>
      </x:c>
      <x:c r="E414" s="97" t="n">
        <x:f>MIN(ReadMe!$C$10,E413+K414)</x:f>
        <x:v>868.5418663796049</x:v>
      </x:c>
      <x:c r="F414" s="97" t="n">
        <x:f>MIN(ReadMe!$C$10,F413+L414)</x:f>
        <x:v>897.3500026922904</x:v>
      </x:c>
      <x:c r="G414" s="97" t="n">
        <x:f>MIN(ReadMe!$C$10,G413+M414)</x:f>
        <x:v>846.4211916372258</x:v>
      </x:c>
      <x:c r="H414" s="97" t="n">
        <x:f>MIN(ReadMe!$C$10,H413+N414)</x:f>
        <x:v>882.5800925055458</x:v>
      </x:c>
      <x:c r="I414" s="97" t="n">
        <x:f>IF(OR($A414&lt;=Drivers!$H$6,C413&gt;=ReadMe!$C$10),0,MAX(ReadMe!$C$15,(Drivers!$E$6+Drivers!$F$6*SIN($A414*ReadMe!$C$14+Drivers!$G$6))*INDEX(TrackData!$G$6:$G$315,MOD(INT(C413),ReadMe!$C$9)+1)*IF(AND($A414&gt;=Drivers!$I$6,$A414&lt;Drivers!$I$6+Drivers!$J$6),Drivers!$K$6,1)*IF(AND($A414&gt;=Drivers!$L$6,$A414&lt;Drivers!$L$6+Drivers!$M$6),Drivers!$N$6,1)))</x:f>
        <x:v>2.807026901041545</x:v>
      </x:c>
      <x:c r="J414" s="97" t="n">
        <x:f>IF(OR($A414&lt;=Drivers!$H$7,D413&gt;=ReadMe!$C$10),0,MAX(ReadMe!$C$15,(Drivers!$E$7+Drivers!$F$7*SIN($A414*ReadMe!$C$14+Drivers!$G$7))*INDEX(TrackData!$G$6:$G$315,MOD(INT(D413),ReadMe!$C$9)+1)*IF(AND($A414&gt;=Drivers!$I$7,$A414&lt;Drivers!$I$7+Drivers!$J$7),Drivers!$K$7,1)*IF(AND($A414&gt;=Drivers!$L$7,$A414&lt;Drivers!$L$7+Drivers!$M$7),Drivers!$N$7,1)))</x:f>
        <x:v>2.4744691369102565</x:v>
      </x:c>
      <x:c r="K414" s="97" t="n">
        <x:f>IF(OR($A414&lt;=Drivers!$H$8,E413&gt;=ReadMe!$C$10),0,MAX(ReadMe!$C$15,(Drivers!$E$8+Drivers!$F$8*SIN($A414*ReadMe!$C$14+Drivers!$G$8))*INDEX(TrackData!$G$6:$G$315,MOD(INT(E413),ReadMe!$C$9)+1)*IF(AND($A414&gt;=Drivers!$I$8,$A414&lt;Drivers!$I$8+Drivers!$J$8),Drivers!$K$8,1)*IF(AND($A414&gt;=Drivers!$L$8,$A414&lt;Drivers!$L$8+Drivers!$M$8),Drivers!$N$8,1)))</x:f>
        <x:v>2.2199522949346675</x:v>
      </x:c>
      <x:c r="L414" s="97" t="n">
        <x:f>IF(OR($A414&lt;=Drivers!$H$9,F413&gt;=ReadMe!$C$10),0,MAX(ReadMe!$C$15,(Drivers!$E$9+Drivers!$F$9*SIN($A414*ReadMe!$C$14+Drivers!$G$9))*INDEX(TrackData!$G$6:$G$315,MOD(INT(F413),ReadMe!$C$9)+1)*IF(AND($A414&gt;=Drivers!$I$9,$A414&lt;Drivers!$I$9+Drivers!$J$9),Drivers!$K$9,1)*IF(AND($A414&gt;=Drivers!$L$9,$A414&lt;Drivers!$L$9+Drivers!$M$9),Drivers!$N$9,1)))</x:f>
        <x:v>2.656324716095069</x:v>
      </x:c>
      <x:c r="M414" s="97" t="n">
        <x:f>IF(OR($A414&lt;=Drivers!$H$10,G413&gt;=ReadMe!$C$10),0,MAX(ReadMe!$C$15,(Drivers!$E$10+Drivers!$F$10*SIN($A414*ReadMe!$C$14+Drivers!$G$10))*INDEX(TrackData!$G$6:$G$315,MOD(INT(G413),ReadMe!$C$9)+1)*IF(AND($A414&gt;=Drivers!$I$10,$A414&lt;Drivers!$I$10+Drivers!$J$10),Drivers!$K$10,1)*IF(AND($A414&gt;=Drivers!$L$10,$A414&lt;Drivers!$L$10+Drivers!$M$10),Drivers!$N$10,1)))</x:f>
        <x:v>2.8212551245577626</x:v>
      </x:c>
      <x:c r="N414" s="97" t="n">
        <x:f>IF(OR($A414&lt;=Drivers!$H$11,H413&gt;=ReadMe!$C$10),0,MAX(ReadMe!$C$15,(Drivers!$E$11+Drivers!$F$11*SIN($A414*ReadMe!$C$14+Drivers!$G$11))*INDEX(TrackData!$G$6:$G$315,MOD(INT(H413),ReadMe!$C$9)+1)*IF(AND($A414&gt;=Drivers!$I$11,$A414&lt;Drivers!$I$11+Drivers!$J$11),Drivers!$K$11,1)*IF(AND($A414&gt;=Drivers!$L$11,$A414&lt;Drivers!$L$11+Drivers!$M$11),Drivers!$N$11,1)))</x:f>
        <x:v>2.9079784208878787</x:v>
      </x:c>
      <x:c r="O414" t="n">
        <x:f>MIN(ReadMe!$C$8,MAX(0,INT(C414/ReadMe!$C$9)))</x:f>
        <x:v>2</x:v>
      </x:c>
      <x:c r="P414" t="n">
        <x:f>MIN(ReadMe!$C$8,MAX(0,INT(D414/ReadMe!$C$9)))</x:f>
        <x:v>2</x:v>
      </x:c>
      <x:c r="Q414" t="n">
        <x:f>MIN(ReadMe!$C$8,MAX(0,INT(E414/ReadMe!$C$9)))</x:f>
        <x:v>2</x:v>
      </x:c>
      <x:c r="R414" t="n">
        <x:f>MIN(ReadMe!$C$8,MAX(0,INT(F414/ReadMe!$C$9)))</x:f>
        <x:v>2</x:v>
      </x:c>
      <x:c r="S414" t="n">
        <x:f>MIN(ReadMe!$C$8,MAX(0,INT(G414/ReadMe!$C$9)))</x:f>
        <x:v>2</x:v>
      </x:c>
      <x:c r="T414" t="n">
        <x:f>MIN(ReadMe!$C$8,MAX(0,INT(H414/ReadMe!$C$9)))</x:f>
        <x:v>2</x:v>
      </x:c>
    </x:row>
    <x:row r="415">
      <x:c r="A415" t="n">
        <x:v>409</x:v>
      </x:c>
      <x:c r="B415" s="97" t="n">
        <x:f>A415*ReadMe!$C$12</x:f>
        <x:v>102.25</x:v>
      </x:c>
      <x:c r="C415" s="97" t="n">
        <x:f>MIN(ReadMe!$C$10,C414+I415)</x:f>
        <x:v>921.7520800036401</x:v>
      </x:c>
      <x:c r="D415" s="97" t="n">
        <x:f>MIN(ReadMe!$C$10,D414+J415)</x:f>
        <x:v>898.53540133381</x:v>
      </x:c>
      <x:c r="E415" s="97" t="n">
        <x:f>MIN(ReadMe!$C$10,E414+K415)</x:f>
        <x:v>870.7699929505541</x:v>
      </x:c>
      <x:c r="F415" s="97" t="n">
        <x:f>MIN(ReadMe!$C$10,F414+L415)</x:f>
        <x:v>900.0269806272714</x:v>
      </x:c>
      <x:c r="G415" s="97" t="n">
        <x:f>MIN(ReadMe!$C$10,G414+M415)</x:f>
        <x:v>849.2570939022589</x:v>
      </x:c>
      <x:c r="H415" s="97" t="n">
        <x:f>MIN(ReadMe!$C$10,H414+N415)</x:f>
        <x:v>885.4804195394288</x:v>
      </x:c>
      <x:c r="I415" s="97" t="n">
        <x:f>IF(OR($A415&lt;=Drivers!$H$6,C414&gt;=ReadMe!$C$10),0,MAX(ReadMe!$C$15,(Drivers!$E$6+Drivers!$F$6*SIN($A415*ReadMe!$C$14+Drivers!$G$6))*INDEX(TrackData!$G$6:$G$315,MOD(INT(C414),ReadMe!$C$9)+1)*IF(AND($A415&gt;=Drivers!$I$6,$A415&lt;Drivers!$I$6+Drivers!$J$6),Drivers!$K$6,1)*IF(AND($A415&gt;=Drivers!$L$6,$A415&lt;Drivers!$L$6+Drivers!$M$6),Drivers!$N$6,1)))</x:f>
        <x:v>2.7918573751662508</x:v>
      </x:c>
      <x:c r="J415" s="97" t="n">
        <x:f>IF(OR($A415&lt;=Drivers!$H$7,D414&gt;=ReadMe!$C$10),0,MAX(ReadMe!$C$15,(Drivers!$E$7+Drivers!$F$7*SIN($A415*ReadMe!$C$14+Drivers!$G$7))*INDEX(TrackData!$G$6:$G$315,MOD(INT(D414),ReadMe!$C$9)+1)*IF(AND($A415&gt;=Drivers!$I$7,$A415&lt;Drivers!$I$7+Drivers!$J$7),Drivers!$K$7,1)*IF(AND($A415&gt;=Drivers!$L$7,$A415&lt;Drivers!$L$7+Drivers!$M$7),Drivers!$N$7,1)))</x:f>
        <x:v>2.453221140315714</x:v>
      </x:c>
      <x:c r="K415" s="97" t="n">
        <x:f>IF(OR($A415&lt;=Drivers!$H$8,E414&gt;=ReadMe!$C$10),0,MAX(ReadMe!$C$15,(Drivers!$E$8+Drivers!$F$8*SIN($A415*ReadMe!$C$14+Drivers!$G$8))*INDEX(TrackData!$G$6:$G$315,MOD(INT(E414),ReadMe!$C$9)+1)*IF(AND($A415&gt;=Drivers!$I$8,$A415&lt;Drivers!$I$8+Drivers!$J$8),Drivers!$K$8,1)*IF(AND($A415&gt;=Drivers!$L$8,$A415&lt;Drivers!$L$8+Drivers!$M$8),Drivers!$N$8,1)))</x:f>
        <x:v>2.2281265709490996</x:v>
      </x:c>
      <x:c r="L415" s="97" t="n">
        <x:f>IF(OR($A415&lt;=Drivers!$H$9,F414&gt;=ReadMe!$C$10),0,MAX(ReadMe!$C$15,(Drivers!$E$9+Drivers!$F$9*SIN($A415*ReadMe!$C$14+Drivers!$G$9))*INDEX(TrackData!$G$6:$G$315,MOD(INT(F414),ReadMe!$C$9)+1)*IF(AND($A415&gt;=Drivers!$I$9,$A415&lt;Drivers!$I$9+Drivers!$J$9),Drivers!$K$9,1)*IF(AND($A415&gt;=Drivers!$L$9,$A415&lt;Drivers!$L$9+Drivers!$M$9),Drivers!$N$9,1)))</x:f>
        <x:v>2.6769779349810197</x:v>
      </x:c>
      <x:c r="M415" s="97" t="n">
        <x:f>IF(OR($A415&lt;=Drivers!$H$10,G414&gt;=ReadMe!$C$10),0,MAX(ReadMe!$C$15,(Drivers!$E$10+Drivers!$F$10*SIN($A415*ReadMe!$C$14+Drivers!$G$10))*INDEX(TrackData!$G$6:$G$315,MOD(INT(G414),ReadMe!$C$9)+1)*IF(AND($A415&gt;=Drivers!$I$10,$A415&lt;Drivers!$I$10+Drivers!$J$10),Drivers!$K$10,1)*IF(AND($A415&gt;=Drivers!$L$10,$A415&lt;Drivers!$L$10+Drivers!$M$10),Drivers!$N$10,1)))</x:f>
        <x:v>2.8359022650331576</x:v>
      </x:c>
      <x:c r="N415" s="97" t="n">
        <x:f>IF(OR($A415&lt;=Drivers!$H$11,H414&gt;=ReadMe!$C$10),0,MAX(ReadMe!$C$15,(Drivers!$E$11+Drivers!$F$11*SIN($A415*ReadMe!$C$14+Drivers!$G$11))*INDEX(TrackData!$G$6:$G$315,MOD(INT(H414),ReadMe!$C$9)+1)*IF(AND($A415&gt;=Drivers!$I$11,$A415&lt;Drivers!$I$11+Drivers!$J$11),Drivers!$K$11,1)*IF(AND($A415&gt;=Drivers!$L$11,$A415&lt;Drivers!$L$11+Drivers!$M$11),Drivers!$N$11,1)))</x:f>
        <x:v>2.9003270338829115</x:v>
      </x:c>
      <x:c r="O415" t="n">
        <x:f>MIN(ReadMe!$C$8,MAX(0,INT(C415/ReadMe!$C$9)))</x:f>
        <x:v>2</x:v>
      </x:c>
      <x:c r="P415" t="n">
        <x:f>MIN(ReadMe!$C$8,MAX(0,INT(D415/ReadMe!$C$9)))</x:f>
        <x:v>2</x:v>
      </x:c>
      <x:c r="Q415" t="n">
        <x:f>MIN(ReadMe!$C$8,MAX(0,INT(E415/ReadMe!$C$9)))</x:f>
        <x:v>2</x:v>
      </x:c>
      <x:c r="R415" t="n">
        <x:f>MIN(ReadMe!$C$8,MAX(0,INT(F415/ReadMe!$C$9)))</x:f>
        <x:v>2</x:v>
      </x:c>
      <x:c r="S415" t="n">
        <x:f>MIN(ReadMe!$C$8,MAX(0,INT(G415/ReadMe!$C$9)))</x:f>
        <x:v>2</x:v>
      </x:c>
      <x:c r="T415" t="n">
        <x:f>MIN(ReadMe!$C$8,MAX(0,INT(H415/ReadMe!$C$9)))</x:f>
        <x:v>2</x:v>
      </x:c>
    </x:row>
    <x:row r="416">
      <x:c r="A416" t="n">
        <x:v>410</x:v>
      </x:c>
      <x:c r="B416" s="97" t="n">
        <x:f>A416*ReadMe!$C$12</x:f>
        <x:v>102.5</x:v>
      </x:c>
      <x:c r="C416" s="97" t="n">
        <x:f>MIN(ReadMe!$C$10,C415+I416)</x:f>
        <x:v>924.5278600088313</x:v>
      </x:c>
      <x:c r="D416" s="97" t="n">
        <x:f>MIN(ReadMe!$C$10,D415+J416)</x:f>
        <x:v>900.9685227576599</x:v>
      </x:c>
      <x:c r="E416" s="97" t="n">
        <x:f>MIN(ReadMe!$C$10,E415+K416)</x:f>
        <x:v>873.0086476118192</x:v>
      </x:c>
      <x:c r="F416" s="97" t="n">
        <x:f>MIN(ReadMe!$C$10,F415+L416)</x:f>
        <x:v>902.7247014386556</x:v>
      </x:c>
      <x:c r="G416" s="97" t="n">
        <x:f>MIN(ReadMe!$C$10,G415+M416)</x:f>
        <x:v>852.1056748575076</x:v>
      </x:c>
      <x:c r="H416" s="97" t="n">
        <x:f>MIN(ReadMe!$C$10,H415+N416)</x:f>
        <x:v>888.371302822691</x:v>
      </x:c>
      <x:c r="I416" s="97" t="n">
        <x:f>IF(OR($A416&lt;=Drivers!$H$6,C415&gt;=ReadMe!$C$10),0,MAX(ReadMe!$C$15,(Drivers!$E$6+Drivers!$F$6*SIN($A416*ReadMe!$C$14+Drivers!$G$6))*INDEX(TrackData!$G$6:$G$315,MOD(INT(C415),ReadMe!$C$9)+1)*IF(AND($A416&gt;=Drivers!$I$6,$A416&lt;Drivers!$I$6+Drivers!$J$6),Drivers!$K$6,1)*IF(AND($A416&gt;=Drivers!$L$6,$A416&lt;Drivers!$L$6+Drivers!$M$6),Drivers!$N$6,1)))</x:f>
        <x:v>2.7757800051911725</x:v>
      </x:c>
      <x:c r="J416" s="97" t="n">
        <x:f>IF(OR($A416&lt;=Drivers!$H$7,D415&gt;=ReadMe!$C$10),0,MAX(ReadMe!$C$15,(Drivers!$E$7+Drivers!$F$7*SIN($A416*ReadMe!$C$14+Drivers!$G$7))*INDEX(TrackData!$G$6:$G$315,MOD(INT(D415),ReadMe!$C$9)+1)*IF(AND($A416&gt;=Drivers!$I$7,$A416&lt;Drivers!$I$7+Drivers!$J$7),Drivers!$K$7,1)*IF(AND($A416&gt;=Drivers!$L$7,$A416&lt;Drivers!$L$7+Drivers!$M$7),Drivers!$N$7,1)))</x:f>
        <x:v>2.433121423849926</x:v>
      </x:c>
      <x:c r="K416" s="97" t="n">
        <x:f>IF(OR($A416&lt;=Drivers!$H$8,E415&gt;=ReadMe!$C$10),0,MAX(ReadMe!$C$15,(Drivers!$E$8+Drivers!$F$8*SIN($A416*ReadMe!$C$14+Drivers!$G$8))*INDEX(TrackData!$G$6:$G$315,MOD(INT(E415),ReadMe!$C$9)+1)*IF(AND($A416&gt;=Drivers!$I$8,$A416&lt;Drivers!$I$8+Drivers!$J$8),Drivers!$K$8,1)*IF(AND($A416&gt;=Drivers!$L$8,$A416&lt;Drivers!$L$8+Drivers!$M$8),Drivers!$N$8,1)))</x:f>
        <x:v>2.2386546612651252</x:v>
      </x:c>
      <x:c r="L416" s="97" t="n">
        <x:f>IF(OR($A416&lt;=Drivers!$H$9,F415&gt;=ReadMe!$C$10),0,MAX(ReadMe!$C$15,(Drivers!$E$9+Drivers!$F$9*SIN($A416*ReadMe!$C$14+Drivers!$G$9))*INDEX(TrackData!$G$6:$G$315,MOD(INT(F415),ReadMe!$C$9)+1)*IF(AND($A416&gt;=Drivers!$I$9,$A416&lt;Drivers!$I$9+Drivers!$J$9),Drivers!$K$9,1)*IF(AND($A416&gt;=Drivers!$L$9,$A416&lt;Drivers!$L$9+Drivers!$M$9),Drivers!$N$9,1)))</x:f>
        <x:v>2.697720811384265</x:v>
      </x:c>
      <x:c r="M416" s="97" t="n">
        <x:f>IF(OR($A416&lt;=Drivers!$H$10,G415&gt;=ReadMe!$C$10),0,MAX(ReadMe!$C$15,(Drivers!$E$10+Drivers!$F$10*SIN($A416*ReadMe!$C$14+Drivers!$G$10))*INDEX(TrackData!$G$6:$G$315,MOD(INT(G415),ReadMe!$C$9)+1)*IF(AND($A416&gt;=Drivers!$I$10,$A416&lt;Drivers!$I$10+Drivers!$J$10),Drivers!$K$10,1)*IF(AND($A416&gt;=Drivers!$L$10,$A416&lt;Drivers!$L$10+Drivers!$M$10),Drivers!$N$10,1)))</x:f>
        <x:v>2.84858095524858</x:v>
      </x:c>
      <x:c r="N416" s="97" t="n">
        <x:f>IF(OR($A416&lt;=Drivers!$H$11,H415&gt;=ReadMe!$C$10),0,MAX(ReadMe!$C$15,(Drivers!$E$11+Drivers!$F$11*SIN($A416*ReadMe!$C$14+Drivers!$G$11))*INDEX(TrackData!$G$6:$G$315,MOD(INT(H415),ReadMe!$C$9)+1)*IF(AND($A416&gt;=Drivers!$I$11,$A416&lt;Drivers!$I$11+Drivers!$J$11),Drivers!$K$11,1)*IF(AND($A416&gt;=Drivers!$L$11,$A416&lt;Drivers!$L$11+Drivers!$M$11),Drivers!$N$11,1)))</x:f>
        <x:v>2.890883283262129</x:v>
      </x:c>
      <x:c r="O416" t="n">
        <x:f>MIN(ReadMe!$C$8,MAX(0,INT(C416/ReadMe!$C$9)))</x:f>
        <x:v>2</x:v>
      </x:c>
      <x:c r="P416" t="n">
        <x:f>MIN(ReadMe!$C$8,MAX(0,INT(D416/ReadMe!$C$9)))</x:f>
        <x:v>2</x:v>
      </x:c>
      <x:c r="Q416" t="n">
        <x:f>MIN(ReadMe!$C$8,MAX(0,INT(E416/ReadMe!$C$9)))</x:f>
        <x:v>2</x:v>
      </x:c>
      <x:c r="R416" t="n">
        <x:f>MIN(ReadMe!$C$8,MAX(0,INT(F416/ReadMe!$C$9)))</x:f>
        <x:v>2</x:v>
      </x:c>
      <x:c r="S416" t="n">
        <x:f>MIN(ReadMe!$C$8,MAX(0,INT(G416/ReadMe!$C$9)))</x:f>
        <x:v>2</x:v>
      </x:c>
      <x:c r="T416" t="n">
        <x:f>MIN(ReadMe!$C$8,MAX(0,INT(H416/ReadMe!$C$9)))</x:f>
        <x:v>2</x:v>
      </x:c>
    </x:row>
    <x:row r="417">
      <x:c r="A417" t="n">
        <x:v>411</x:v>
      </x:c>
      <x:c r="B417" s="97" t="n">
        <x:f>A417*ReadMe!$C$12</x:f>
        <x:v>102.75</x:v>
      </x:c>
      <x:c r="C417" s="97" t="n">
        <x:f>MIN(ReadMe!$C$10,C416+I417)</x:f>
        <x:v>927.2867654933802</x:v>
      </x:c>
      <x:c r="D417" s="97" t="n">
        <x:f>MIN(ReadMe!$C$10,D416+J417)</x:f>
        <x:v>903.3828311326462</x:v>
      </x:c>
      <x:c r="E417" s="97" t="n">
        <x:f>MIN(ReadMe!$C$10,E416+K417)</x:f>
        <x:v>875.2601116913154</x:v>
      </x:c>
      <x:c r="F417" s="97" t="n">
        <x:f>MIN(ReadMe!$C$10,F416+L417)</x:f>
        <x:v>905.4431119683012</x:v>
      </x:c>
      <x:c r="G417" s="97" t="n">
        <x:f>MIN(ReadMe!$C$10,G416+M417)</x:f>
        <x:v>853.9927494327206</x:v>
      </x:c>
      <x:c r="H417" s="97" t="n">
        <x:f>MIN(ReadMe!$C$10,H416+N417)</x:f>
        <x:v>891.2510150123744</x:v>
      </x:c>
      <x:c r="I417" s="97" t="n">
        <x:f>IF(OR($A417&lt;=Drivers!$H$6,C416&gt;=ReadMe!$C$10),0,MAX(ReadMe!$C$15,(Drivers!$E$6+Drivers!$F$6*SIN($A417*ReadMe!$C$14+Drivers!$G$6))*INDEX(TrackData!$G$6:$G$315,MOD(INT(C416),ReadMe!$C$9)+1)*IF(AND($A417&gt;=Drivers!$I$6,$A417&lt;Drivers!$I$6+Drivers!$J$6),Drivers!$K$6,1)*IF(AND($A417&gt;=Drivers!$L$6,$A417&lt;Drivers!$L$6+Drivers!$M$6),Drivers!$N$6,1)))</x:f>
        <x:v>2.7589054845489183</x:v>
      </x:c>
      <x:c r="J417" s="97" t="n">
        <x:f>IF(OR($A417&lt;=Drivers!$H$7,D416&gt;=ReadMe!$C$10),0,MAX(ReadMe!$C$15,(Drivers!$E$7+Drivers!$F$7*SIN($A417*ReadMe!$C$14+Drivers!$G$7))*INDEX(TrackData!$G$6:$G$315,MOD(INT(D416),ReadMe!$C$9)+1)*IF(AND($A417&gt;=Drivers!$I$7,$A417&lt;Drivers!$I$7+Drivers!$J$7),Drivers!$K$7,1)*IF(AND($A417&gt;=Drivers!$L$7,$A417&lt;Drivers!$L$7+Drivers!$M$7),Drivers!$N$7,1)))</x:f>
        <x:v>2.414308374986311</x:v>
      </x:c>
      <x:c r="K417" s="97" t="n">
        <x:f>IF(OR($A417&lt;=Drivers!$H$8,E416&gt;=ReadMe!$C$10),0,MAX(ReadMe!$C$15,(Drivers!$E$8+Drivers!$F$8*SIN($A417*ReadMe!$C$14+Drivers!$G$8))*INDEX(TrackData!$G$6:$G$315,MOD(INT(E416),ReadMe!$C$9)+1)*IF(AND($A417&gt;=Drivers!$I$8,$A417&lt;Drivers!$I$8+Drivers!$J$8),Drivers!$K$8,1)*IF(AND($A417&gt;=Drivers!$L$8,$A417&lt;Drivers!$L$8+Drivers!$M$8),Drivers!$N$8,1)))</x:f>
        <x:v>2.251464079496122</x:v>
      </x:c>
      <x:c r="L417" s="97" t="n">
        <x:f>IF(OR($A417&lt;=Drivers!$H$9,F416&gt;=ReadMe!$C$10),0,MAX(ReadMe!$C$15,(Drivers!$E$9+Drivers!$F$9*SIN($A417*ReadMe!$C$14+Drivers!$G$9))*INDEX(TrackData!$G$6:$G$315,MOD(INT(F416),ReadMe!$C$9)+1)*IF(AND($A417&gt;=Drivers!$I$9,$A417&lt;Drivers!$I$9+Drivers!$J$9),Drivers!$K$9,1)*IF(AND($A417&gt;=Drivers!$L$9,$A417&lt;Drivers!$L$9+Drivers!$M$9),Drivers!$N$9,1)))</x:f>
        <x:v>2.7184105296456025</x:v>
      </x:c>
      <x:c r="M417" s="97" t="n">
        <x:f>IF(OR($A417&lt;=Drivers!$H$10,G416&gt;=ReadMe!$C$10),0,MAX(ReadMe!$C$15,(Drivers!$E$10+Drivers!$F$10*SIN($A417*ReadMe!$C$14+Drivers!$G$10))*INDEX(TrackData!$G$6:$G$315,MOD(INT(G416),ReadMe!$C$9)+1)*IF(AND($A417&gt;=Drivers!$I$10,$A417&lt;Drivers!$I$10+Drivers!$J$10),Drivers!$K$10,1)*IF(AND($A417&gt;=Drivers!$L$10,$A417&lt;Drivers!$L$10+Drivers!$M$10),Drivers!$N$10,1)))</x:f>
        <x:v>1.887074575213125</x:v>
      </x:c>
      <x:c r="N417" s="97" t="n">
        <x:f>IF(OR($A417&lt;=Drivers!$H$11,H416&gt;=ReadMe!$C$10),0,MAX(ReadMe!$C$15,(Drivers!$E$11+Drivers!$F$11*SIN($A417*ReadMe!$C$14+Drivers!$G$11))*INDEX(TrackData!$G$6:$G$315,MOD(INT(H416),ReadMe!$C$9)+1)*IF(AND($A417&gt;=Drivers!$I$11,$A417&lt;Drivers!$I$11+Drivers!$J$11),Drivers!$K$11,1)*IF(AND($A417&gt;=Drivers!$L$11,$A417&lt;Drivers!$L$11+Drivers!$M$11),Drivers!$N$11,1)))</x:f>
        <x:v>2.8797121896834197</x:v>
      </x:c>
      <x:c r="O417" t="n">
        <x:f>MIN(ReadMe!$C$8,MAX(0,INT(C417/ReadMe!$C$9)))</x:f>
        <x:v>2</x:v>
      </x:c>
      <x:c r="P417" t="n">
        <x:f>MIN(ReadMe!$C$8,MAX(0,INT(D417/ReadMe!$C$9)))</x:f>
        <x:v>2</x:v>
      </x:c>
      <x:c r="Q417" t="n">
        <x:f>MIN(ReadMe!$C$8,MAX(0,INT(E417/ReadMe!$C$9)))</x:f>
        <x:v>2</x:v>
      </x:c>
      <x:c r="R417" t="n">
        <x:f>MIN(ReadMe!$C$8,MAX(0,INT(F417/ReadMe!$C$9)))</x:f>
        <x:v>2</x:v>
      </x:c>
      <x:c r="S417" t="n">
        <x:f>MIN(ReadMe!$C$8,MAX(0,INT(G417/ReadMe!$C$9)))</x:f>
        <x:v>2</x:v>
      </x:c>
      <x:c r="T417" t="n">
        <x:f>MIN(ReadMe!$C$8,MAX(0,INT(H417/ReadMe!$C$9)))</x:f>
        <x:v>2</x:v>
      </x:c>
    </x:row>
    <x:row r="418">
      <x:c r="A418" t="n">
        <x:v>412</x:v>
      </x:c>
      <x:c r="B418" s="97" t="n">
        <x:f>A418*ReadMe!$C$12</x:f>
        <x:v>103</x:v>
      </x:c>
      <x:c r="C418" s="97" t="n">
        <x:f>MIN(ReadMe!$C$10,C417+I418)</x:f>
        <x:v>930</x:v>
      </x:c>
      <x:c r="D418" s="97" t="n">
        <x:f>MIN(ReadMe!$C$10,D417+J418)</x:f>
        <x:v>905.7797426550787</x:v>
      </x:c>
      <x:c r="E418" s="97" t="n">
        <x:f>MIN(ReadMe!$C$10,E417+K418)</x:f>
        <x:v>877.5265783235232</x:v>
      </x:c>
      <x:c r="F418" s="97" t="n">
        <x:f>MIN(ReadMe!$C$10,F417+L418)</x:f>
        <x:v>908.1820166084033</x:v>
      </x:c>
      <x:c r="G418" s="97" t="n">
        <x:f>MIN(ReadMe!$C$10,G417+M418)</x:f>
        <x:v>855.8854300898353</x:v>
      </x:c>
      <x:c r="H418" s="97" t="n">
        <x:f>MIN(ReadMe!$C$10,H417+N418)</x:f>
        <x:v>894.1179056790149</x:v>
      </x:c>
      <x:c r="I418" s="97" t="n">
        <x:f>IF(OR($A418&lt;=Drivers!$H$6,C417&gt;=ReadMe!$C$10),0,MAX(ReadMe!$C$15,(Drivers!$E$6+Drivers!$F$6*SIN($A418*ReadMe!$C$14+Drivers!$G$6))*INDEX(TrackData!$G$6:$G$315,MOD(INT(C417),ReadMe!$C$9)+1)*IF(AND($A418&gt;=Drivers!$I$6,$A418&lt;Drivers!$I$6+Drivers!$J$6),Drivers!$K$6,1)*IF(AND($A418&gt;=Drivers!$L$6,$A418&lt;Drivers!$L$6+Drivers!$M$6),Drivers!$N$6,1)))</x:f>
        <x:v>2.741349995091146</x:v>
      </x:c>
      <x:c r="J418" s="97" t="n">
        <x:f>IF(OR($A418&lt;=Drivers!$H$7,D417&gt;=ReadMe!$C$10),0,MAX(ReadMe!$C$15,(Drivers!$E$7+Drivers!$F$7*SIN($A418*ReadMe!$C$14+Drivers!$G$7))*INDEX(TrackData!$G$6:$G$315,MOD(INT(D417),ReadMe!$C$9)+1)*IF(AND($A418&gt;=Drivers!$I$7,$A418&lt;Drivers!$I$7+Drivers!$J$7),Drivers!$K$7,1)*IF(AND($A418&gt;=Drivers!$L$7,$A418&lt;Drivers!$L$7+Drivers!$M$7),Drivers!$N$7,1)))</x:f>
        <x:v>2.396911522432596</x:v>
      </x:c>
      <x:c r="K418" s="97" t="n">
        <x:f>IF(OR($A418&lt;=Drivers!$H$8,E417&gt;=ReadMe!$C$10),0,MAX(ReadMe!$C$15,(Drivers!$E$8+Drivers!$F$8*SIN($A418*ReadMe!$C$14+Drivers!$G$8))*INDEX(TrackData!$G$6:$G$315,MOD(INT(E417),ReadMe!$C$9)+1)*IF(AND($A418&gt;=Drivers!$I$8,$A418&lt;Drivers!$I$8+Drivers!$J$8),Drivers!$K$8,1)*IF(AND($A418&gt;=Drivers!$L$8,$A418&lt;Drivers!$L$8+Drivers!$M$8),Drivers!$N$8,1)))</x:f>
        <x:v>2.266466632207722</x:v>
      </x:c>
      <x:c r="L418" s="97" t="n">
        <x:f>IF(OR($A418&lt;=Drivers!$H$9,F417&gt;=ReadMe!$C$10),0,MAX(ReadMe!$C$15,(Drivers!$E$9+Drivers!$F$9*SIN($A418*ReadMe!$C$14+Drivers!$G$9))*INDEX(TrackData!$G$6:$G$315,MOD(INT(F417),ReadMe!$C$9)+1)*IF(AND($A418&gt;=Drivers!$I$9,$A418&lt;Drivers!$I$9+Drivers!$J$9),Drivers!$K$9,1)*IF(AND($A418&gt;=Drivers!$L$9,$A418&lt;Drivers!$L$9+Drivers!$M$9),Drivers!$N$9,1)))</x:f>
        <x:v>2.7389046401020845</x:v>
      </x:c>
      <x:c r="M418" s="97" t="n">
        <x:f>IF(OR($A418&lt;=Drivers!$H$10,G417&gt;=ReadMe!$C$10),0,MAX(ReadMe!$C$15,(Drivers!$E$10+Drivers!$F$10*SIN($A418*ReadMe!$C$14+Drivers!$G$10))*INDEX(TrackData!$G$6:$G$315,MOD(INT(G417),ReadMe!$C$9)+1)*IF(AND($A418&gt;=Drivers!$I$10,$A418&lt;Drivers!$I$10+Drivers!$J$10),Drivers!$K$10,1)*IF(AND($A418&gt;=Drivers!$L$10,$A418&lt;Drivers!$L$10+Drivers!$M$10),Drivers!$N$10,1)))</x:f>
        <x:v>1.8926806571146246</x:v>
      </x:c>
      <x:c r="N418" s="97" t="n">
        <x:f>IF(OR($A418&lt;=Drivers!$H$11,H417&gt;=ReadMe!$C$10),0,MAX(ReadMe!$C$15,(Drivers!$E$11+Drivers!$F$11*SIN($A418*ReadMe!$C$14+Drivers!$G$11))*INDEX(TrackData!$G$6:$G$315,MOD(INT(H417),ReadMe!$C$9)+1)*IF(AND($A418&gt;=Drivers!$I$11,$A418&lt;Drivers!$I$11+Drivers!$J$11),Drivers!$K$11,1)*IF(AND($A418&gt;=Drivers!$L$11,$A418&lt;Drivers!$L$11+Drivers!$M$11),Drivers!$N$11,1)))</x:f>
        <x:v>2.8668906666404785</x:v>
      </x:c>
      <x:c r="O418" t="n">
        <x:f>MIN(ReadMe!$C$8,MAX(0,INT(C418/ReadMe!$C$9)))</x:f>
        <x:v>3</x:v>
      </x:c>
      <x:c r="P418" t="n">
        <x:f>MIN(ReadMe!$C$8,MAX(0,INT(D418/ReadMe!$C$9)))</x:f>
        <x:v>2</x:v>
      </x:c>
      <x:c r="Q418" t="n">
        <x:f>MIN(ReadMe!$C$8,MAX(0,INT(E418/ReadMe!$C$9)))</x:f>
        <x:v>2</x:v>
      </x:c>
      <x:c r="R418" t="n">
        <x:f>MIN(ReadMe!$C$8,MAX(0,INT(F418/ReadMe!$C$9)))</x:f>
        <x:v>2</x:v>
      </x:c>
      <x:c r="S418" t="n">
        <x:f>MIN(ReadMe!$C$8,MAX(0,INT(G418/ReadMe!$C$9)))</x:f>
        <x:v>2</x:v>
      </x:c>
      <x:c r="T418" t="n">
        <x:f>MIN(ReadMe!$C$8,MAX(0,INT(H418/ReadMe!$C$9)))</x:f>
        <x:v>2</x:v>
      </x:c>
    </x:row>
    <x:row r="419">
      <x:c r="A419" t="n">
        <x:v>413</x:v>
      </x:c>
      <x:c r="B419" s="97" t="n">
        <x:f>A419*ReadMe!$C$12</x:f>
        <x:v>103.25</x:v>
      </x:c>
      <x:c r="C419" s="97" t="n">
        <x:f>MIN(ReadMe!$C$10,C418+I419)</x:f>
        <x:v>930</x:v>
      </x:c>
      <x:c r="D419" s="97" t="n">
        <x:f>MIN(ReadMe!$C$10,D418+J419)</x:f>
        <x:v>908.1607932993984</x:v>
      </x:c>
      <x:c r="E419" s="97" t="n">
        <x:f>MIN(ReadMe!$C$10,E418+K419)</x:f>
        <x:v>879.8101373496568</x:v>
      </x:c>
      <x:c r="F419" s="97" t="n">
        <x:f>MIN(ReadMe!$C$10,F418+L419)</x:f>
        <x:v>910.9410786482628</x:v>
      </x:c>
      <x:c r="G419" s="97" t="n">
        <x:f>MIN(ReadMe!$C$10,G418+M419)</x:f>
        <x:v>857.7822731678718</x:v>
      </x:c>
      <x:c r="H419" s="97" t="n">
        <x:f>MIN(ReadMe!$C$10,H418+N419)</x:f>
        <x:v>896.9704126699248</x:v>
      </x:c>
      <x:c r="I419" s="97" t="n">
        <x:f>IF(OR($A419&lt;=Drivers!$H$6,C418&gt;=ReadMe!$C$10),0,MAX(ReadMe!$C$15,(Drivers!$E$6+Drivers!$F$6*SIN($A419*ReadMe!$C$14+Drivers!$G$6))*INDEX(TrackData!$G$6:$G$315,MOD(INT(C418),ReadMe!$C$9)+1)*IF(AND($A419&gt;=Drivers!$I$6,$A419&lt;Drivers!$I$6+Drivers!$J$6),Drivers!$K$6,1)*IF(AND($A419&gt;=Drivers!$L$6,$A419&lt;Drivers!$L$6+Drivers!$M$6),Drivers!$N$6,1)))</x:f>
        <x:v>0</x:v>
      </x:c>
      <x:c r="J419" s="97" t="n">
        <x:f>IF(OR($A419&lt;=Drivers!$H$7,D418&gt;=ReadMe!$C$10),0,MAX(ReadMe!$C$15,(Drivers!$E$7+Drivers!$F$7*SIN($A419*ReadMe!$C$14+Drivers!$G$7))*INDEX(TrackData!$G$6:$G$315,MOD(INT(D418),ReadMe!$C$9)+1)*IF(AND($A419&gt;=Drivers!$I$7,$A419&lt;Drivers!$I$7+Drivers!$J$7),Drivers!$K$7,1)*IF(AND($A419&gt;=Drivers!$L$7,$A419&lt;Drivers!$L$7+Drivers!$M$7),Drivers!$N$7,1)))</x:f>
        <x:v>2.381050644319706</x:v>
      </x:c>
      <x:c r="K419" s="97" t="n">
        <x:f>IF(OR($A419&lt;=Drivers!$H$8,E418&gt;=ReadMe!$C$10),0,MAX(ReadMe!$C$15,(Drivers!$E$8+Drivers!$F$8*SIN($A419*ReadMe!$C$14+Drivers!$G$8))*INDEX(TrackData!$G$6:$G$315,MOD(INT(E418),ReadMe!$C$9)+1)*IF(AND($A419&gt;=Drivers!$I$8,$A419&lt;Drivers!$I$8+Drivers!$J$8),Drivers!$K$8,1)*IF(AND($A419&gt;=Drivers!$L$8,$A419&lt;Drivers!$L$8+Drivers!$M$8),Drivers!$N$8,1)))</x:f>
        <x:v>2.283559026133667</x:v>
      </x:c>
      <x:c r="L419" s="97" t="n">
        <x:f>IF(OR($A419&lt;=Drivers!$H$9,F418&gt;=ReadMe!$C$10),0,MAX(ReadMe!$C$15,(Drivers!$E$9+Drivers!$F$9*SIN($A419*ReadMe!$C$14+Drivers!$G$9))*INDEX(TrackData!$G$6:$G$315,MOD(INT(F418),ReadMe!$C$9)+1)*IF(AND($A419&gt;=Drivers!$I$9,$A419&lt;Drivers!$I$9+Drivers!$J$9),Drivers!$K$9,1)*IF(AND($A419&gt;=Drivers!$L$9,$A419&lt;Drivers!$L$9+Drivers!$M$9),Drivers!$N$9,1)))</x:f>
        <x:v>2.759062039859502</x:v>
      </x:c>
      <x:c r="M419" s="97" t="n">
        <x:f>IF(OR($A419&lt;=Drivers!$H$10,G418&gt;=ReadMe!$C$10),0,MAX(ReadMe!$C$15,(Drivers!$E$10+Drivers!$F$10*SIN($A419*ReadMe!$C$14+Drivers!$G$10))*INDEX(TrackData!$G$6:$G$315,MOD(INT(G418),ReadMe!$C$9)+1)*IF(AND($A419&gt;=Drivers!$I$10,$A419&lt;Drivers!$I$10+Drivers!$J$10),Drivers!$K$10,1)*IF(AND($A419&gt;=Drivers!$L$10,$A419&lt;Drivers!$L$10+Drivers!$M$10),Drivers!$N$10,1)))</x:f>
        <x:v>1.8968430780365209</x:v>
      </x:c>
      <x:c r="N419" s="97" t="n">
        <x:f>IF(OR($A419&lt;=Drivers!$H$11,H418&gt;=ReadMe!$C$10),0,MAX(ReadMe!$C$15,(Drivers!$E$11+Drivers!$F$11*SIN($A419*ReadMe!$C$14+Drivers!$G$11))*INDEX(TrackData!$G$6:$G$315,MOD(INT(H418),ReadMe!$C$9)+1)*IF(AND($A419&gt;=Drivers!$I$11,$A419&lt;Drivers!$I$11+Drivers!$J$11),Drivers!$K$11,1)*IF(AND($A419&gt;=Drivers!$L$11,$A419&lt;Drivers!$L$11+Drivers!$M$11),Drivers!$N$11,1)))</x:f>
        <x:v>2.852506990909864</x:v>
      </x:c>
      <x:c r="O419" t="n">
        <x:f>MIN(ReadMe!$C$8,MAX(0,INT(C419/ReadMe!$C$9)))</x:f>
        <x:v>3</x:v>
      </x:c>
      <x:c r="P419" t="n">
        <x:f>MIN(ReadMe!$C$8,MAX(0,INT(D419/ReadMe!$C$9)))</x:f>
        <x:v>2</x:v>
      </x:c>
      <x:c r="Q419" t="n">
        <x:f>MIN(ReadMe!$C$8,MAX(0,INT(E419/ReadMe!$C$9)))</x:f>
        <x:v>2</x:v>
      </x:c>
      <x:c r="R419" t="n">
        <x:f>MIN(ReadMe!$C$8,MAX(0,INT(F419/ReadMe!$C$9)))</x:f>
        <x:v>2</x:v>
      </x:c>
      <x:c r="S419" t="n">
        <x:f>MIN(ReadMe!$C$8,MAX(0,INT(G419/ReadMe!$C$9)))</x:f>
        <x:v>2</x:v>
      </x:c>
      <x:c r="T419" t="n">
        <x:f>MIN(ReadMe!$C$8,MAX(0,INT(H419/ReadMe!$C$9)))</x:f>
        <x:v>2</x:v>
      </x:c>
    </x:row>
    <x:row r="420">
      <x:c r="A420" t="n">
        <x:v>414</x:v>
      </x:c>
      <x:c r="B420" s="97" t="n">
        <x:f>A420*ReadMe!$C$12</x:f>
        <x:v>103.5</x:v>
      </x:c>
      <x:c r="C420" s="97" t="n">
        <x:f>MIN(ReadMe!$C$10,C419+I420)</x:f>
        <x:v>930</x:v>
      </x:c>
      <x:c r="D420" s="97" t="n">
        <x:f>MIN(ReadMe!$C$10,D419+J420)</x:f>
        <x:v>910.5276282429222</x:v>
      </x:c>
      <x:c r="E420" s="97" t="n">
        <x:f>MIN(ReadMe!$C$10,E419+K420)</x:f>
        <x:v>882.1127609290115</x:v>
      </x:c>
      <x:c r="F420" s="97" t="n">
        <x:f>MIN(ReadMe!$C$10,F419+L420)</x:f>
        <x:v>913.719822592555</x:v>
      </x:c>
      <x:c r="G420" s="97" t="n">
        <x:f>MIN(ReadMe!$C$10,G419+M420)</x:f>
        <x:v>859.6818063473909</x:v>
      </x:c>
      <x:c r="H420" s="97" t="n">
        <x:f>MIN(ReadMe!$C$10,H419+N420)</x:f>
        <x:v>899.8070728646861</x:v>
      </x:c>
      <x:c r="I420" s="97" t="n">
        <x:f>IF(OR($A420&lt;=Drivers!$H$6,C419&gt;=ReadMe!$C$10),0,MAX(ReadMe!$C$15,(Drivers!$E$6+Drivers!$F$6*SIN($A420*ReadMe!$C$14+Drivers!$G$6))*INDEX(TrackData!$G$6:$G$315,MOD(INT(C419),ReadMe!$C$9)+1)*IF(AND($A420&gt;=Drivers!$I$6,$A420&lt;Drivers!$I$6+Drivers!$J$6),Drivers!$K$6,1)*IF(AND($A420&gt;=Drivers!$L$6,$A420&lt;Drivers!$L$6+Drivers!$M$6),Drivers!$N$6,1)))</x:f>
        <x:v>0</x:v>
      </x:c>
      <x:c r="J420" s="97" t="n">
        <x:f>IF(OR($A420&lt;=Drivers!$H$7,D419&gt;=ReadMe!$C$10),0,MAX(ReadMe!$C$15,(Drivers!$E$7+Drivers!$F$7*SIN($A420*ReadMe!$C$14+Drivers!$G$7))*INDEX(TrackData!$G$6:$G$315,MOD(INT(D419),ReadMe!$C$9)+1)*IF(AND($A420&gt;=Drivers!$I$7,$A420&lt;Drivers!$I$7+Drivers!$J$7),Drivers!$K$7,1)*IF(AND($A420&gt;=Drivers!$L$7,$A420&lt;Drivers!$L$7+Drivers!$M$7),Drivers!$N$7,1)))</x:f>
        <x:v>2.3668349435238083</x:v>
      </x:c>
      <x:c r="K420" s="97" t="n">
        <x:f>IF(OR($A420&lt;=Drivers!$H$8,E419&gt;=ReadMe!$C$10),0,MAX(ReadMe!$C$15,(Drivers!$E$8+Drivers!$F$8*SIN($A420*ReadMe!$C$14+Drivers!$G$8))*INDEX(TrackData!$G$6:$G$315,MOD(INT(E419),ReadMe!$C$9)+1)*IF(AND($A420&gt;=Drivers!$I$8,$A420&lt;Drivers!$I$8+Drivers!$J$8),Drivers!$K$8,1)*IF(AND($A420&gt;=Drivers!$L$8,$A420&lt;Drivers!$L$8+Drivers!$M$8),Drivers!$N$8,1)))</x:f>
        <x:v>2.302623579354708</x:v>
      </x:c>
      <x:c r="L420" s="97" t="n">
        <x:f>IF(OR($A420&lt;=Drivers!$H$9,F419&gt;=ReadMe!$C$10),0,MAX(ReadMe!$C$15,(Drivers!$E$9+Drivers!$F$9*SIN($A420*ReadMe!$C$14+Drivers!$G$9))*INDEX(TrackData!$G$6:$G$315,MOD(INT(F419),ReadMe!$C$9)+1)*IF(AND($A420&gt;=Drivers!$I$9,$A420&lt;Drivers!$I$9+Drivers!$J$9),Drivers!$K$9,1)*IF(AND($A420&gt;=Drivers!$L$9,$A420&lt;Drivers!$L$9+Drivers!$M$9),Drivers!$N$9,1)))</x:f>
        <x:v>2.77874394429232</x:v>
      </x:c>
      <x:c r="M420" s="97" t="n">
        <x:f>IF(OR($A420&lt;=Drivers!$H$10,G419&gt;=ReadMe!$C$10),0,MAX(ReadMe!$C$15,(Drivers!$E$10+Drivers!$F$10*SIN($A420*ReadMe!$C$14+Drivers!$G$10))*INDEX(TrackData!$G$6:$G$315,MOD(INT(G419),ReadMe!$C$9)+1)*IF(AND($A420&gt;=Drivers!$I$10,$A420&lt;Drivers!$I$10+Drivers!$J$10),Drivers!$K$10,1)*IF(AND($A420&gt;=Drivers!$L$10,$A420&lt;Drivers!$L$10+Drivers!$M$10),Drivers!$N$10,1)))</x:f>
        <x:v>1.8995331795190953</x:v>
      </x:c>
      <x:c r="N420" s="97" t="n">
        <x:f>IF(OR($A420&lt;=Drivers!$H$11,H419&gt;=ReadMe!$C$10),0,MAX(ReadMe!$C$15,(Drivers!$E$11+Drivers!$F$11*SIN($A420*ReadMe!$C$14+Drivers!$G$11))*INDEX(TrackData!$G$6:$G$315,MOD(INT(H419),ReadMe!$C$9)+1)*IF(AND($A420&gt;=Drivers!$I$11,$A420&lt;Drivers!$I$11+Drivers!$J$11),Drivers!$K$11,1)*IF(AND($A420&gt;=Drivers!$L$11,$A420&lt;Drivers!$L$11+Drivers!$M$11),Drivers!$N$11,1)))</x:f>
        <x:v>2.836660194761319</x:v>
      </x:c>
      <x:c r="O420" t="n">
        <x:f>MIN(ReadMe!$C$8,MAX(0,INT(C420/ReadMe!$C$9)))</x:f>
        <x:v>3</x:v>
      </x:c>
      <x:c r="P420" t="n">
        <x:f>MIN(ReadMe!$C$8,MAX(0,INT(D420/ReadMe!$C$9)))</x:f>
        <x:v>2</x:v>
      </x:c>
      <x:c r="Q420" t="n">
        <x:f>MIN(ReadMe!$C$8,MAX(0,INT(E420/ReadMe!$C$9)))</x:f>
        <x:v>2</x:v>
      </x:c>
      <x:c r="R420" t="n">
        <x:f>MIN(ReadMe!$C$8,MAX(0,INT(F420/ReadMe!$C$9)))</x:f>
        <x:v>2</x:v>
      </x:c>
      <x:c r="S420" t="n">
        <x:f>MIN(ReadMe!$C$8,MAX(0,INT(G420/ReadMe!$C$9)))</x:f>
        <x:v>2</x:v>
      </x:c>
      <x:c r="T420" t="n">
        <x:f>MIN(ReadMe!$C$8,MAX(0,INT(H420/ReadMe!$C$9)))</x:f>
        <x:v>2</x:v>
      </x:c>
    </x:row>
    <x:row r="421">
      <x:c r="A421" t="n">
        <x:v>415</x:v>
      </x:c>
      <x:c r="B421" s="97" t="n">
        <x:f>A421*ReadMe!$C$12</x:f>
        <x:v>103.75</x:v>
      </x:c>
      <x:c r="C421" s="97" t="n">
        <x:f>MIN(ReadMe!$C$10,C420+I421)</x:f>
        <x:v>930</x:v>
      </x:c>
      <x:c r="D421" s="97" t="n">
        <x:f>MIN(ReadMe!$C$10,D420+J421)</x:f>
        <x:v>912.8819905387217</x:v>
      </x:c>
      <x:c r="E421" s="97" t="n">
        <x:f>MIN(ReadMe!$C$10,E420+K421)</x:f>
        <x:v>884.4362899605555</x:v>
      </x:c>
      <x:c r="F421" s="97" t="n">
        <x:f>MIN(ReadMe!$C$10,F420+L421)</x:f>
        <x:v>916.5176374351372</x:v>
      </x:c>
      <x:c r="G421" s="97" t="n">
        <x:f>MIN(ReadMe!$C$10,G420+M421)</x:f>
        <x:v>861.5825387874806</x:v>
      </x:c>
      <x:c r="H421" s="97" t="n">
        <x:f>MIN(ReadMe!$C$10,H420+N421)</x:f>
        <x:v>902.6265322488022</x:v>
      </x:c>
      <x:c r="I421" s="97" t="n">
        <x:f>IF(OR($A421&lt;=Drivers!$H$6,C420&gt;=ReadMe!$C$10),0,MAX(ReadMe!$C$15,(Drivers!$E$6+Drivers!$F$6*SIN($A421*ReadMe!$C$14+Drivers!$G$6))*INDEX(TrackData!$G$6:$G$315,MOD(INT(C420),ReadMe!$C$9)+1)*IF(AND($A421&gt;=Drivers!$I$6,$A421&lt;Drivers!$I$6+Drivers!$J$6),Drivers!$K$6,1)*IF(AND($A421&gt;=Drivers!$L$6,$A421&lt;Drivers!$L$6+Drivers!$M$6),Drivers!$N$6,1)))</x:f>
        <x:v>0</x:v>
      </x:c>
      <x:c r="J421" s="97" t="n">
        <x:f>IF(OR($A421&lt;=Drivers!$H$7,D420&gt;=ReadMe!$C$10),0,MAX(ReadMe!$C$15,(Drivers!$E$7+Drivers!$F$7*SIN($A421*ReadMe!$C$14+Drivers!$G$7))*INDEX(TrackData!$G$6:$G$315,MOD(INT(D420),ReadMe!$C$9)+1)*IF(AND($A421&gt;=Drivers!$I$7,$A421&lt;Drivers!$I$7+Drivers!$J$7),Drivers!$K$7,1)*IF(AND($A421&gt;=Drivers!$L$7,$A421&lt;Drivers!$L$7+Drivers!$M$7),Drivers!$N$7,1)))</x:f>
        <x:v>2.3543622957994867</x:v>
      </x:c>
      <x:c r="K421" s="97" t="n">
        <x:f>IF(OR($A421&lt;=Drivers!$H$8,E420&gt;=ReadMe!$C$10),0,MAX(ReadMe!$C$15,(Drivers!$E$8+Drivers!$F$8*SIN($A421*ReadMe!$C$14+Drivers!$G$8))*INDEX(TrackData!$G$6:$G$315,MOD(INT(E420),ReadMe!$C$9)+1)*IF(AND($A421&gt;=Drivers!$I$8,$A421&lt;Drivers!$I$8+Drivers!$J$8),Drivers!$K$8,1)*IF(AND($A421&gt;=Drivers!$L$8,$A421&lt;Drivers!$L$8+Drivers!$M$8),Drivers!$N$8,1)))</x:f>
        <x:v>2.3235290315440333</x:v>
      </x:c>
      <x:c r="L421" s="97" t="n">
        <x:f>IF(OR($A421&lt;=Drivers!$H$9,F420&gt;=ReadMe!$C$10),0,MAX(ReadMe!$C$15,(Drivers!$E$9+Drivers!$F$9*SIN($A421*ReadMe!$C$14+Drivers!$G$9))*INDEX(TrackData!$G$6:$G$315,MOD(INT(F420),ReadMe!$C$9)+1)*IF(AND($A421&gt;=Drivers!$I$9,$A421&lt;Drivers!$I$9+Drivers!$J$9),Drivers!$K$9,1)*IF(AND($A421&gt;=Drivers!$L$9,$A421&lt;Drivers!$L$9+Drivers!$M$9),Drivers!$N$9,1)))</x:f>
        <x:v>2.797814842582207</x:v>
      </x:c>
      <x:c r="M421" s="97" t="n">
        <x:f>IF(OR($A421&lt;=Drivers!$H$10,G420&gt;=ReadMe!$C$10),0,MAX(ReadMe!$C$15,(Drivers!$E$10+Drivers!$F$10*SIN($A421*ReadMe!$C$14+Drivers!$G$10))*INDEX(TrackData!$G$6:$G$315,MOD(INT(G420),ReadMe!$C$9)+1)*IF(AND($A421&gt;=Drivers!$I$10,$A421&lt;Drivers!$I$10+Drivers!$J$10),Drivers!$K$10,1)*IF(AND($A421&gt;=Drivers!$L$10,$A421&lt;Drivers!$L$10+Drivers!$M$10),Drivers!$N$10,1)))</x:f>
        <x:v>1.9007324400897667</x:v>
      </x:c>
      <x:c r="N421" s="97" t="n">
        <x:f>IF(OR($A421&lt;=Drivers!$H$11,H420&gt;=ReadMe!$C$10),0,MAX(ReadMe!$C$15,(Drivers!$E$11+Drivers!$F$11*SIN($A421*ReadMe!$C$14+Drivers!$G$11))*INDEX(TrackData!$G$6:$G$315,MOD(INT(H420),ReadMe!$C$9)+1)*IF(AND($A421&gt;=Drivers!$I$11,$A421&lt;Drivers!$I$11+Drivers!$J$11),Drivers!$K$11,1)*IF(AND($A421&gt;=Drivers!$L$11,$A421&lt;Drivers!$L$11+Drivers!$M$11),Drivers!$N$11,1)))</x:f>
        <x:v>2.8194593841160387</x:v>
      </x:c>
      <x:c r="O421" t="n">
        <x:f>MIN(ReadMe!$C$8,MAX(0,INT(C421/ReadMe!$C$9)))</x:f>
        <x:v>3</x:v>
      </x:c>
      <x:c r="P421" t="n">
        <x:f>MIN(ReadMe!$C$8,MAX(0,INT(D421/ReadMe!$C$9)))</x:f>
        <x:v>2</x:v>
      </x:c>
      <x:c r="Q421" t="n">
        <x:f>MIN(ReadMe!$C$8,MAX(0,INT(E421/ReadMe!$C$9)))</x:f>
        <x:v>2</x:v>
      </x:c>
      <x:c r="R421" t="n">
        <x:f>MIN(ReadMe!$C$8,MAX(0,INT(F421/ReadMe!$C$9)))</x:f>
        <x:v>2</x:v>
      </x:c>
      <x:c r="S421" t="n">
        <x:f>MIN(ReadMe!$C$8,MAX(0,INT(G421/ReadMe!$C$9)))</x:f>
        <x:v>2</x:v>
      </x:c>
      <x:c r="T421" t="n">
        <x:f>MIN(ReadMe!$C$8,MAX(0,INT(H421/ReadMe!$C$9)))</x:f>
        <x:v>2</x:v>
      </x:c>
    </x:row>
    <x:row r="422">
      <x:c r="A422" t="n">
        <x:v>416</x:v>
      </x:c>
      <x:c r="B422" s="97" t="n">
        <x:f>A422*ReadMe!$C$12</x:f>
        <x:v>104</x:v>
      </x:c>
      <x:c r="C422" s="97" t="n">
        <x:f>MIN(ReadMe!$C$10,C421+I422)</x:f>
        <x:v>930</x:v>
      </x:c>
      <x:c r="D422" s="97" t="n">
        <x:f>MIN(ReadMe!$C$10,D421+J422)</x:f>
        <x:v>915.2257091146223</x:v>
      </x:c>
      <x:c r="E422" s="97" t="n">
        <x:f>MIN(ReadMe!$C$10,E421+K422)</x:f>
        <x:v>886.7824214082563</x:v>
      </x:c>
      <x:c r="F422" s="97" t="n">
        <x:f>MIN(ReadMe!$C$10,F421+L422)</x:f>
        <x:v>919.3337808658534</x:v>
      </x:c>
      <x:c r="G422" s="97" t="n">
        <x:f>MIN(ReadMe!$C$10,G421+M422)</x:f>
        <x:v>864.4619821250326</x:v>
      </x:c>
      <x:c r="H422" s="97" t="n">
        <x:f>MIN(ReadMe!$C$10,H421+N422)</x:f>
        <x:v>905.4275552361495</x:v>
      </x:c>
      <x:c r="I422" s="97" t="n">
        <x:f>IF(OR($A422&lt;=Drivers!$H$6,C421&gt;=ReadMe!$C$10),0,MAX(ReadMe!$C$15,(Drivers!$E$6+Drivers!$F$6*SIN($A422*ReadMe!$C$14+Drivers!$G$6))*INDEX(TrackData!$G$6:$G$315,MOD(INT(C421),ReadMe!$C$9)+1)*IF(AND($A422&gt;=Drivers!$I$6,$A422&lt;Drivers!$I$6+Drivers!$J$6),Drivers!$K$6,1)*IF(AND($A422&gt;=Drivers!$L$6,$A422&lt;Drivers!$L$6+Drivers!$M$6),Drivers!$N$6,1)))</x:f>
        <x:v>0</x:v>
      </x:c>
      <x:c r="J422" s="97" t="n">
        <x:f>IF(OR($A422&lt;=Drivers!$H$7,D421&gt;=ReadMe!$C$10),0,MAX(ReadMe!$C$15,(Drivers!$E$7+Drivers!$F$7*SIN($A422*ReadMe!$C$14+Drivers!$G$7))*INDEX(TrackData!$G$6:$G$315,MOD(INT(D421),ReadMe!$C$9)+1)*IF(AND($A422&gt;=Drivers!$I$7,$A422&lt;Drivers!$I$7+Drivers!$J$7),Drivers!$K$7,1)*IF(AND($A422&gt;=Drivers!$L$7,$A422&lt;Drivers!$L$7+Drivers!$M$7),Drivers!$N$7,1)))</x:f>
        <x:v>2.3437185759006636</x:v>
      </x:c>
      <x:c r="K422" s="97" t="n">
        <x:f>IF(OR($A422&lt;=Drivers!$H$8,E421&gt;=ReadMe!$C$10),0,MAX(ReadMe!$C$15,(Drivers!$E$8+Drivers!$F$8*SIN($A422*ReadMe!$C$14+Drivers!$G$8))*INDEX(TrackData!$G$6:$G$315,MOD(INT(E421),ReadMe!$C$9)+1)*IF(AND($A422&gt;=Drivers!$I$8,$A422&lt;Drivers!$I$8+Drivers!$J$8),Drivers!$K$8,1)*IF(AND($A422&gt;=Drivers!$L$8,$A422&lt;Drivers!$L$8+Drivers!$M$8),Drivers!$N$8,1)))</x:f>
        <x:v>2.346131447700667</x:v>
      </x:c>
      <x:c r="L422" s="97" t="n">
        <x:f>IF(OR($A422&lt;=Drivers!$H$9,F421&gt;=ReadMe!$C$10),0,MAX(ReadMe!$C$15,(Drivers!$E$9+Drivers!$F$9*SIN($A422*ReadMe!$C$14+Drivers!$G$9))*INDEX(TrackData!$G$6:$G$315,MOD(INT(F421),ReadMe!$C$9)+1)*IF(AND($A422&gt;=Drivers!$I$9,$A422&lt;Drivers!$I$9+Drivers!$J$9),Drivers!$K$9,1)*IF(AND($A422&gt;=Drivers!$L$9,$A422&lt;Drivers!$L$9+Drivers!$M$9),Drivers!$N$9,1)))</x:f>
        <x:v>2.8161434307162603</x:v>
      </x:c>
      <x:c r="M422" s="97" t="n">
        <x:f>IF(OR($A422&lt;=Drivers!$H$10,G421&gt;=ReadMe!$C$10),0,MAX(ReadMe!$C$15,(Drivers!$E$10+Drivers!$F$10*SIN($A422*ReadMe!$C$14+Drivers!$G$10))*INDEX(TrackData!$G$6:$G$315,MOD(INT(G421),ReadMe!$C$9)+1)*IF(AND($A422&gt;=Drivers!$I$10,$A422&lt;Drivers!$I$10+Drivers!$J$10),Drivers!$K$10,1)*IF(AND($A422&gt;=Drivers!$L$10,$A422&lt;Drivers!$L$10+Drivers!$M$10),Drivers!$N$10,1)))</x:f>
        <x:v>2.8794433375519435</x:v>
      </x:c>
      <x:c r="N422" s="97" t="n">
        <x:f>IF(OR($A422&lt;=Drivers!$H$11,H421&gt;=ReadMe!$C$10),0,MAX(ReadMe!$C$15,(Drivers!$E$11+Drivers!$F$11*SIN($A422*ReadMe!$C$14+Drivers!$G$11))*INDEX(TrackData!$G$6:$G$315,MOD(INT(H421),ReadMe!$C$9)+1)*IF(AND($A422&gt;=Drivers!$I$11,$A422&lt;Drivers!$I$11+Drivers!$J$11),Drivers!$K$11,1)*IF(AND($A422&gt;=Drivers!$L$11,$A422&lt;Drivers!$L$11+Drivers!$M$11),Drivers!$N$11,1)))</x:f>
        <x:v>2.8010229873473786</x:v>
      </x:c>
      <x:c r="O422" t="n">
        <x:f>MIN(ReadMe!$C$8,MAX(0,INT(C422/ReadMe!$C$9)))</x:f>
        <x:v>3</x:v>
      </x:c>
      <x:c r="P422" t="n">
        <x:f>MIN(ReadMe!$C$8,MAX(0,INT(D422/ReadMe!$C$9)))</x:f>
        <x:v>2</x:v>
      </x:c>
      <x:c r="Q422" t="n">
        <x:f>MIN(ReadMe!$C$8,MAX(0,INT(E422/ReadMe!$C$9)))</x:f>
        <x:v>2</x:v>
      </x:c>
      <x:c r="R422" t="n">
        <x:f>MIN(ReadMe!$C$8,MAX(0,INT(F422/ReadMe!$C$9)))</x:f>
        <x:v>2</x:v>
      </x:c>
      <x:c r="S422" t="n">
        <x:f>MIN(ReadMe!$C$8,MAX(0,INT(G422/ReadMe!$C$9)))</x:f>
        <x:v>2</x:v>
      </x:c>
      <x:c r="T422" t="n">
        <x:f>MIN(ReadMe!$C$8,MAX(0,INT(H422/ReadMe!$C$9)))</x:f>
        <x:v>2</x:v>
      </x:c>
    </x:row>
    <x:row r="423">
      <x:c r="A423" t="n">
        <x:v>417</x:v>
      </x:c>
      <x:c r="B423" s="97" t="n">
        <x:f>A423*ReadMe!$C$12</x:f>
        <x:v>104.25</x:v>
      </x:c>
      <x:c r="C423" s="97" t="n">
        <x:f>MIN(ReadMe!$C$10,C422+I423)</x:f>
        <x:v>930</x:v>
      </x:c>
      <x:c r="D423" s="97" t="n">
        <x:f>MIN(ReadMe!$C$10,D422+J423)</x:f>
        <x:v>917.5606861809513</x:v>
      </x:c>
      <x:c r="E423" s="97" t="n">
        <x:f>MIN(ReadMe!$C$10,E422+K423)</x:f>
        <x:v>889.1526966174048</x:v>
      </x:c>
      <x:c r="F423" s="97" t="n">
        <x:f>MIN(ReadMe!$C$10,F422+L423)</x:f>
        <x:v>922.1673843813746</x:v>
      </x:c>
      <x:c r="G423" s="97" t="n">
        <x:f>MIN(ReadMe!$C$10,G422+M423)</x:f>
        <x:v>867.3387029310876</x:v>
      </x:c>
      <x:c r="H423" s="97" t="n">
        <x:f>MIN(ReadMe!$C$10,H422+N423)</x:f>
        <x:v>908.2090331760455</x:v>
      </x:c>
      <x:c r="I423" s="97" t="n">
        <x:f>IF(OR($A423&lt;=Drivers!$H$6,C422&gt;=ReadMe!$C$10),0,MAX(ReadMe!$C$15,(Drivers!$E$6+Drivers!$F$6*SIN($A423*ReadMe!$C$14+Drivers!$G$6))*INDEX(TrackData!$G$6:$G$315,MOD(INT(C422),ReadMe!$C$9)+1)*IF(AND($A423&gt;=Drivers!$I$6,$A423&lt;Drivers!$I$6+Drivers!$J$6),Drivers!$K$6,1)*IF(AND($A423&gt;=Drivers!$L$6,$A423&lt;Drivers!$L$6+Drivers!$M$6),Drivers!$N$6,1)))</x:f>
        <x:v>0</x:v>
      </x:c>
      <x:c r="J423" s="97" t="n">
        <x:f>IF(OR($A423&lt;=Drivers!$H$7,D422&gt;=ReadMe!$C$10),0,MAX(ReadMe!$C$15,(Drivers!$E$7+Drivers!$F$7*SIN($A423*ReadMe!$C$14+Drivers!$G$7))*INDEX(TrackData!$G$6:$G$315,MOD(INT(D422),ReadMe!$C$9)+1)*IF(AND($A423&gt;=Drivers!$I$7,$A423&lt;Drivers!$I$7+Drivers!$J$7),Drivers!$K$7,1)*IF(AND($A423&gt;=Drivers!$L$7,$A423&lt;Drivers!$L$7+Drivers!$M$7),Drivers!$N$7,1)))</x:f>
        <x:v>2.334977066328963</x:v>
      </x:c>
      <x:c r="K423" s="97" t="n">
        <x:f>IF(OR($A423&lt;=Drivers!$H$8,E422&gt;=ReadMe!$C$10),0,MAX(ReadMe!$C$15,(Drivers!$E$8+Drivers!$F$8*SIN($A423*ReadMe!$C$14+Drivers!$G$8))*INDEX(TrackData!$G$6:$G$315,MOD(INT(E422),ReadMe!$C$9)+1)*IF(AND($A423&gt;=Drivers!$I$8,$A423&lt;Drivers!$I$8+Drivers!$J$8),Drivers!$K$8,1)*IF(AND($A423&gt;=Drivers!$L$8,$A423&lt;Drivers!$L$8+Drivers!$M$8),Drivers!$N$8,1)))</x:f>
        <x:v>2.370275209148576</x:v>
      </x:c>
      <x:c r="L423" s="97" t="n">
        <x:f>IF(OR($A423&lt;=Drivers!$H$9,F422&gt;=ReadMe!$C$10),0,MAX(ReadMe!$C$15,(Drivers!$E$9+Drivers!$F$9*SIN($A423*ReadMe!$C$14+Drivers!$G$9))*INDEX(TrackData!$G$6:$G$315,MOD(INT(F422),ReadMe!$C$9)+1)*IF(AND($A423&gt;=Drivers!$I$9,$A423&lt;Drivers!$I$9+Drivers!$J$9),Drivers!$K$9,1)*IF(AND($A423&gt;=Drivers!$L$9,$A423&lt;Drivers!$L$9+Drivers!$M$9),Drivers!$N$9,1)))</x:f>
        <x:v>2.8336035155211845</x:v>
      </x:c>
      <x:c r="M423" s="97" t="n">
        <x:f>IF(OR($A423&lt;=Drivers!$H$10,G422&gt;=ReadMe!$C$10),0,MAX(ReadMe!$C$15,(Drivers!$E$10+Drivers!$F$10*SIN($A423*ReadMe!$C$14+Drivers!$G$10))*INDEX(TrackData!$G$6:$G$315,MOD(INT(G422),ReadMe!$C$9)+1)*IF(AND($A423&gt;=Drivers!$I$10,$A423&lt;Drivers!$I$10+Drivers!$J$10),Drivers!$K$10,1)*IF(AND($A423&gt;=Drivers!$L$10,$A423&lt;Drivers!$L$10+Drivers!$M$10),Drivers!$N$10,1)))</x:f>
        <x:v>2.8767208060549976</x:v>
      </x:c>
      <x:c r="N423" s="97" t="n">
        <x:f>IF(OR($A423&lt;=Drivers!$H$11,H422&gt;=ReadMe!$C$10),0,MAX(ReadMe!$C$15,(Drivers!$E$11+Drivers!$F$11*SIN($A423*ReadMe!$C$14+Drivers!$G$11))*INDEX(TrackData!$G$6:$G$315,MOD(INT(H422),ReadMe!$C$9)+1)*IF(AND($A423&gt;=Drivers!$I$11,$A423&lt;Drivers!$I$11+Drivers!$J$11),Drivers!$K$11,1)*IF(AND($A423&gt;=Drivers!$L$11,$A423&lt;Drivers!$L$11+Drivers!$M$11),Drivers!$N$11,1)))</x:f>
        <x:v>2.7814779398960483</x:v>
      </x:c>
      <x:c r="O423" t="n">
        <x:f>MIN(ReadMe!$C$8,MAX(0,INT(C423/ReadMe!$C$9)))</x:f>
        <x:v>3</x:v>
      </x:c>
      <x:c r="P423" t="n">
        <x:f>MIN(ReadMe!$C$8,MAX(0,INT(D423/ReadMe!$C$9)))</x:f>
        <x:v>2</x:v>
      </x:c>
      <x:c r="Q423" t="n">
        <x:f>MIN(ReadMe!$C$8,MAX(0,INT(E423/ReadMe!$C$9)))</x:f>
        <x:v>2</x:v>
      </x:c>
      <x:c r="R423" t="n">
        <x:f>MIN(ReadMe!$C$8,MAX(0,INT(F423/ReadMe!$C$9)))</x:f>
        <x:v>2</x:v>
      </x:c>
      <x:c r="S423" t="n">
        <x:f>MIN(ReadMe!$C$8,MAX(0,INT(G423/ReadMe!$C$9)))</x:f>
        <x:v>2</x:v>
      </x:c>
      <x:c r="T423" t="n">
        <x:f>MIN(ReadMe!$C$8,MAX(0,INT(H423/ReadMe!$C$9)))</x:f>
        <x:v>2</x:v>
      </x:c>
    </x:row>
    <x:row r="424">
      <x:c r="A424" t="n">
        <x:v>418</x:v>
      </x:c>
      <x:c r="B424" s="97" t="n">
        <x:f>A424*ReadMe!$C$12</x:f>
        <x:v>104.5</x:v>
      </x:c>
      <x:c r="C424" s="97" t="n">
        <x:f>MIN(ReadMe!$C$10,C423+I424)</x:f>
        <x:v>930</x:v>
      </x:c>
      <x:c r="D424" s="97" t="n">
        <x:f>MIN(ReadMe!$C$10,D423+J424)</x:f>
        <x:v>919.8888841337316</x:v>
      </x:c>
      <x:c r="E424" s="97" t="n">
        <x:f>MIN(ReadMe!$C$10,E423+K424)</x:f>
        <x:v>891.5484907023832</x:v>
      </x:c>
      <x:c r="F424" s="97" t="n">
        <x:f>MIN(ReadMe!$C$10,F423+L424)</x:f>
        <x:v>925.0174592648838</x:v>
      </x:c>
      <x:c r="G424" s="97" t="n">
        <x:f>MIN(ReadMe!$C$10,G423+M424)</x:f>
        <x:v>870.2104517178511</x:v>
      </x:c>
      <x:c r="H424" s="97" t="n">
        <x:f>MIN(ReadMe!$C$10,H423+N424)</x:f>
        <x:v>910.9699919863593</x:v>
      </x:c>
      <x:c r="I424" s="97" t="n">
        <x:f>IF(OR($A424&lt;=Drivers!$H$6,C423&gt;=ReadMe!$C$10),0,MAX(ReadMe!$C$15,(Drivers!$E$6+Drivers!$F$6*SIN($A424*ReadMe!$C$14+Drivers!$G$6))*INDEX(TrackData!$G$6:$G$315,MOD(INT(C423),ReadMe!$C$9)+1)*IF(AND($A424&gt;=Drivers!$I$6,$A424&lt;Drivers!$I$6+Drivers!$J$6),Drivers!$K$6,1)*IF(AND($A424&gt;=Drivers!$L$6,$A424&lt;Drivers!$L$6+Drivers!$M$6),Drivers!$N$6,1)))</x:f>
        <x:v>0</x:v>
      </x:c>
      <x:c r="J424" s="97" t="n">
        <x:f>IF(OR($A424&lt;=Drivers!$H$7,D423&gt;=ReadMe!$C$10),0,MAX(ReadMe!$C$15,(Drivers!$E$7+Drivers!$F$7*SIN($A424*ReadMe!$C$14+Drivers!$G$7))*INDEX(TrackData!$G$6:$G$315,MOD(INT(D423),ReadMe!$C$9)+1)*IF(AND($A424&gt;=Drivers!$I$7,$A424&lt;Drivers!$I$7+Drivers!$J$7),Drivers!$K$7,1)*IF(AND($A424&gt;=Drivers!$L$7,$A424&lt;Drivers!$L$7+Drivers!$M$7),Drivers!$N$7,1)))</x:f>
        <x:v>2.3281979527803163</x:v>
      </x:c>
      <x:c r="K424" s="97" t="n">
        <x:f>IF(OR($A424&lt;=Drivers!$H$8,E423&gt;=ReadMe!$C$10),0,MAX(ReadMe!$C$15,(Drivers!$E$8+Drivers!$F$8*SIN($A424*ReadMe!$C$14+Drivers!$G$8))*INDEX(TrackData!$G$6:$G$315,MOD(INT(E423),ReadMe!$C$9)+1)*IF(AND($A424&gt;=Drivers!$I$8,$A424&lt;Drivers!$I$8+Drivers!$J$8),Drivers!$K$8,1)*IF(AND($A424&gt;=Drivers!$L$8,$A424&lt;Drivers!$L$8+Drivers!$M$8),Drivers!$N$8,1)))</x:f>
        <x:v>2.395794084978417</x:v>
      </x:c>
      <x:c r="L424" s="97" t="n">
        <x:f>IF(OR($A424&lt;=Drivers!$H$9,F423&gt;=ReadMe!$C$10),0,MAX(ReadMe!$C$15,(Drivers!$E$9+Drivers!$F$9*SIN($A424*ReadMe!$C$14+Drivers!$G$9))*INDEX(TrackData!$G$6:$G$315,MOD(INT(F423),ReadMe!$C$9)+1)*IF(AND($A424&gt;=Drivers!$I$9,$A424&lt;Drivers!$I$9+Drivers!$J$9),Drivers!$K$9,1)*IF(AND($A424&gt;=Drivers!$L$9,$A424&lt;Drivers!$L$9+Drivers!$M$9),Drivers!$N$9,1)))</x:f>
        <x:v>2.8500748835090928</x:v>
      </x:c>
      <x:c r="M424" s="97" t="n">
        <x:f>IF(OR($A424&lt;=Drivers!$H$10,G423&gt;=ReadMe!$C$10),0,MAX(ReadMe!$C$15,(Drivers!$E$10+Drivers!$F$10*SIN($A424*ReadMe!$C$14+Drivers!$G$10))*INDEX(TrackData!$G$6:$G$315,MOD(INT(G423),ReadMe!$C$9)+1)*IF(AND($A424&gt;=Drivers!$I$10,$A424&lt;Drivers!$I$10+Drivers!$J$10),Drivers!$K$10,1)*IF(AND($A424&gt;=Drivers!$L$10,$A424&lt;Drivers!$L$10+Drivers!$M$10),Drivers!$N$10,1)))</x:f>
        <x:v>2.8717487867635323</x:v>
      </x:c>
      <x:c r="N424" s="97" t="n">
        <x:f>IF(OR($A424&lt;=Drivers!$H$11,H423&gt;=ReadMe!$C$10),0,MAX(ReadMe!$C$15,(Drivers!$E$11+Drivers!$F$11*SIN($A424*ReadMe!$C$14+Drivers!$G$11))*INDEX(TrackData!$G$6:$G$315,MOD(INT(H423),ReadMe!$C$9)+1)*IF(AND($A424&gt;=Drivers!$I$11,$A424&lt;Drivers!$I$11+Drivers!$J$11),Drivers!$K$11,1)*IF(AND($A424&gt;=Drivers!$L$11,$A424&lt;Drivers!$L$11+Drivers!$M$11),Drivers!$N$11,1)))</x:f>
        <x:v>2.7609588103137632</x:v>
      </x:c>
      <x:c r="O424" t="n">
        <x:f>MIN(ReadMe!$C$8,MAX(0,INT(C424/ReadMe!$C$9)))</x:f>
        <x:v>3</x:v>
      </x:c>
      <x:c r="P424" t="n">
        <x:f>MIN(ReadMe!$C$8,MAX(0,INT(D424/ReadMe!$C$9)))</x:f>
        <x:v>2</x:v>
      </x:c>
      <x:c r="Q424" t="n">
        <x:f>MIN(ReadMe!$C$8,MAX(0,INT(E424/ReadMe!$C$9)))</x:f>
        <x:v>2</x:v>
      </x:c>
      <x:c r="R424" t="n">
        <x:f>MIN(ReadMe!$C$8,MAX(0,INT(F424/ReadMe!$C$9)))</x:f>
        <x:v>2</x:v>
      </x:c>
      <x:c r="S424" t="n">
        <x:f>MIN(ReadMe!$C$8,MAX(0,INT(G424/ReadMe!$C$9)))</x:f>
        <x:v>2</x:v>
      </x:c>
      <x:c r="T424" t="n">
        <x:f>MIN(ReadMe!$C$8,MAX(0,INT(H424/ReadMe!$C$9)))</x:f>
        <x:v>2</x:v>
      </x:c>
    </x:row>
    <x:row r="425">
      <x:c r="A425" t="n">
        <x:v>419</x:v>
      </x:c>
      <x:c r="B425" s="97" t="n">
        <x:f>A425*ReadMe!$C$12</x:f>
        <x:v>104.75</x:v>
      </x:c>
      <x:c r="C425" s="97" t="n">
        <x:f>MIN(ReadMe!$C$10,C424+I425)</x:f>
        <x:v>930</x:v>
      </x:c>
      <x:c r="D425" s="97" t="n">
        <x:f>MIN(ReadMe!$C$10,D424+J425)</x:f>
        <x:v>922.2123120434953</x:v>
      </x:c>
      <x:c r="E425" s="97" t="n">
        <x:f>MIN(ReadMe!$C$10,E424+K425)</x:f>
        <x:v>893.9710030789382</x:v>
      </x:c>
      <x:c r="F425" s="97" t="n">
        <x:f>MIN(ReadMe!$C$10,F424+L425)</x:f>
        <x:v>927.8829033934367</x:v>
      </x:c>
      <x:c r="G425" s="97" t="n">
        <x:f>MIN(ReadMe!$C$10,G424+M425)</x:f>
        <x:v>873.0750132301105</x:v>
      </x:c>
      <x:c r="H425" s="97" t="n">
        <x:f>MIN(ReadMe!$C$10,H424+N425)</x:f>
        <x:v>913.7095988601119</x:v>
      </x:c>
      <x:c r="I425" s="97" t="n">
        <x:f>IF(OR($A425&lt;=Drivers!$H$6,C424&gt;=ReadMe!$C$10),0,MAX(ReadMe!$C$15,(Drivers!$E$6+Drivers!$F$6*SIN($A425*ReadMe!$C$14+Drivers!$G$6))*INDEX(TrackData!$G$6:$G$315,MOD(INT(C424),ReadMe!$C$9)+1)*IF(AND($A425&gt;=Drivers!$I$6,$A425&lt;Drivers!$I$6+Drivers!$J$6),Drivers!$K$6,1)*IF(AND($A425&gt;=Drivers!$L$6,$A425&lt;Drivers!$L$6+Drivers!$M$6),Drivers!$N$6,1)))</x:f>
        <x:v>0</x:v>
      </x:c>
      <x:c r="J425" s="97" t="n">
        <x:f>IF(OR($A425&lt;=Drivers!$H$7,D424&gt;=ReadMe!$C$10),0,MAX(ReadMe!$C$15,(Drivers!$E$7+Drivers!$F$7*SIN($A425*ReadMe!$C$14+Drivers!$G$7))*INDEX(TrackData!$G$6:$G$315,MOD(INT(D424),ReadMe!$C$9)+1)*IF(AND($A425&gt;=Drivers!$I$7,$A425&lt;Drivers!$I$7+Drivers!$J$7),Drivers!$K$7,1)*IF(AND($A425&gt;=Drivers!$L$7,$A425&lt;Drivers!$L$7+Drivers!$M$7),Drivers!$N$7,1)))</x:f>
        <x:v>2.32342790976367</x:v>
      </x:c>
      <x:c r="K425" s="97" t="n">
        <x:f>IF(OR($A425&lt;=Drivers!$H$8,E424&gt;=ReadMe!$C$10),0,MAX(ReadMe!$C$15,(Drivers!$E$8+Drivers!$F$8*SIN($A425*ReadMe!$C$14+Drivers!$G$8))*INDEX(TrackData!$G$6:$G$315,MOD(INT(E424),ReadMe!$C$9)+1)*IF(AND($A425&gt;=Drivers!$I$8,$A425&lt;Drivers!$I$8+Drivers!$J$8),Drivers!$K$8,1)*IF(AND($A425&gt;=Drivers!$L$8,$A425&lt;Drivers!$L$8+Drivers!$M$8),Drivers!$N$8,1)))</x:f>
        <x:v>2.422512376555011</x:v>
      </x:c>
      <x:c r="L425" s="97" t="n">
        <x:f>IF(OR($A425&lt;=Drivers!$H$9,F424&gt;=ReadMe!$C$10),0,MAX(ReadMe!$C$15,(Drivers!$E$9+Drivers!$F$9*SIN($A425*ReadMe!$C$14+Drivers!$G$9))*INDEX(TrackData!$G$6:$G$315,MOD(INT(F424),ReadMe!$C$9)+1)*IF(AND($A425&gt;=Drivers!$I$9,$A425&lt;Drivers!$I$9+Drivers!$J$9),Drivers!$K$9,1)*IF(AND($A425&gt;=Drivers!$L$9,$A425&lt;Drivers!$L$9+Drivers!$M$9),Drivers!$N$9,1)))</x:f>
        <x:v>2.8654441285529173</x:v>
      </x:c>
      <x:c r="M425" s="97" t="n">
        <x:f>IF(OR($A425&lt;=Drivers!$H$10,G424&gt;=ReadMe!$C$10),0,MAX(ReadMe!$C$15,(Drivers!$E$10+Drivers!$F$10*SIN($A425*ReadMe!$C$14+Drivers!$G$10))*INDEX(TrackData!$G$6:$G$315,MOD(INT(G424),ReadMe!$C$9)+1)*IF(AND($A425&gt;=Drivers!$I$10,$A425&lt;Drivers!$I$10+Drivers!$J$10),Drivers!$K$10,1)*IF(AND($A425&gt;=Drivers!$L$10,$A425&lt;Drivers!$L$10+Drivers!$M$10),Drivers!$N$10,1)))</x:f>
        <x:v>2.864561512259321</x:v>
      </x:c>
      <x:c r="N425" s="97" t="n">
        <x:f>IF(OR($A425&lt;=Drivers!$H$11,H424&gt;=ReadMe!$C$10),0,MAX(ReadMe!$C$15,(Drivers!$E$11+Drivers!$F$11*SIN($A425*ReadMe!$C$14+Drivers!$G$11))*INDEX(TrackData!$G$6:$G$315,MOD(INT(H424),ReadMe!$C$9)+1)*IF(AND($A425&gt;=Drivers!$I$11,$A425&lt;Drivers!$I$11+Drivers!$J$11),Drivers!$K$11,1)*IF(AND($A425&gt;=Drivers!$L$11,$A425&lt;Drivers!$L$11+Drivers!$M$11),Drivers!$N$11,1)))</x:f>
        <x:v>2.73960687375256</x:v>
      </x:c>
      <x:c r="O425" t="n">
        <x:f>MIN(ReadMe!$C$8,MAX(0,INT(C425/ReadMe!$C$9)))</x:f>
        <x:v>3</x:v>
      </x:c>
      <x:c r="P425" t="n">
        <x:f>MIN(ReadMe!$C$8,MAX(0,INT(D425/ReadMe!$C$9)))</x:f>
        <x:v>2</x:v>
      </x:c>
      <x:c r="Q425" t="n">
        <x:f>MIN(ReadMe!$C$8,MAX(0,INT(E425/ReadMe!$C$9)))</x:f>
        <x:v>2</x:v>
      </x:c>
      <x:c r="R425" t="n">
        <x:f>MIN(ReadMe!$C$8,MAX(0,INT(F425/ReadMe!$C$9)))</x:f>
        <x:v>2</x:v>
      </x:c>
      <x:c r="S425" t="n">
        <x:f>MIN(ReadMe!$C$8,MAX(0,INT(G425/ReadMe!$C$9)))</x:f>
        <x:v>2</x:v>
      </x:c>
      <x:c r="T425" t="n">
        <x:f>MIN(ReadMe!$C$8,MAX(0,INT(H425/ReadMe!$C$9)))</x:f>
        <x:v>2</x:v>
      </x:c>
    </x:row>
    <x:row r="426">
      <x:c r="A426" t="n">
        <x:v>420</x:v>
      </x:c>
      <x:c r="B426" s="97" t="n">
        <x:f>A426*ReadMe!$C$12</x:f>
        <x:v>105</x:v>
      </x:c>
      <x:c r="C426" s="97" t="n">
        <x:f>MIN(ReadMe!$C$10,C425+I426)</x:f>
        <x:v>930</x:v>
      </x:c>
      <x:c r="D426" s="97" t="n">
        <x:f>MIN(ReadMe!$C$10,D425+J426)</x:f>
        <x:v>924.5330118227401</x:v>
      </x:c>
      <x:c r="E426" s="97" t="n">
        <x:f>MIN(ReadMe!$C$10,E425+K426)</x:f>
        <x:v>896.4212492061488</x:v>
      </x:c>
      <x:c r="F426" s="97" t="n">
        <x:f>MIN(ReadMe!$C$10,F425+L426)</x:f>
        <x:v>930</x:v>
      </x:c>
      <x:c r="G426" s="97" t="n">
        <x:f>MIN(ReadMe!$C$10,G425+M426)</x:f>
        <x:v>875.9302216973688</x:v>
      </x:c>
      <x:c r="H426" s="97" t="n">
        <x:f>MIN(ReadMe!$C$10,H425+N426)</x:f>
        <x:v>916.4271679993908</x:v>
      </x:c>
      <x:c r="I426" s="97" t="n">
        <x:f>IF(OR($A426&lt;=Drivers!$H$6,C425&gt;=ReadMe!$C$10),0,MAX(ReadMe!$C$15,(Drivers!$E$6+Drivers!$F$6*SIN($A426*ReadMe!$C$14+Drivers!$G$6))*INDEX(TrackData!$G$6:$G$315,MOD(INT(C425),ReadMe!$C$9)+1)*IF(AND($A426&gt;=Drivers!$I$6,$A426&lt;Drivers!$I$6+Drivers!$J$6),Drivers!$K$6,1)*IF(AND($A426&gt;=Drivers!$L$6,$A426&lt;Drivers!$L$6+Drivers!$M$6),Drivers!$N$6,1)))</x:f>
        <x:v>0</x:v>
      </x:c>
      <x:c r="J426" s="97" t="n">
        <x:f>IF(OR($A426&lt;=Drivers!$H$7,D425&gt;=ReadMe!$C$10),0,MAX(ReadMe!$C$15,(Drivers!$E$7+Drivers!$F$7*SIN($A426*ReadMe!$C$14+Drivers!$G$7))*INDEX(TrackData!$G$6:$G$315,MOD(INT(D425),ReadMe!$C$9)+1)*IF(AND($A426&gt;=Drivers!$I$7,$A426&lt;Drivers!$I$7+Drivers!$J$7),Drivers!$K$7,1)*IF(AND($A426&gt;=Drivers!$L$7,$A426&lt;Drivers!$L$7+Drivers!$M$7),Drivers!$N$7,1)))</x:f>
        <x:v>2.320699779244844</x:v>
      </x:c>
      <x:c r="K426" s="97" t="n">
        <x:f>IF(OR($A426&lt;=Drivers!$H$8,E425&gt;=ReadMe!$C$10),0,MAX(ReadMe!$C$15,(Drivers!$E$8+Drivers!$F$8*SIN($A426*ReadMe!$C$14+Drivers!$G$8))*INDEX(TrackData!$G$6:$G$315,MOD(INT(E425),ReadMe!$C$9)+1)*IF(AND($A426&gt;=Drivers!$I$8,$A426&lt;Drivers!$I$8+Drivers!$J$8),Drivers!$K$8,1)*IF(AND($A426&gt;=Drivers!$L$8,$A426&lt;Drivers!$L$8+Drivers!$M$8),Drivers!$N$8,1)))</x:f>
        <x:v>2.4502461272105296</x:v>
      </x:c>
      <x:c r="L426" s="97" t="n">
        <x:f>IF(OR($A426&lt;=Drivers!$H$9,F425&gt;=ReadMe!$C$10),0,MAX(ReadMe!$C$15,(Drivers!$E$9+Drivers!$F$9*SIN($A426*ReadMe!$C$14+Drivers!$G$9))*INDEX(TrackData!$G$6:$G$315,MOD(INT(F425),ReadMe!$C$9)+1)*IF(AND($A426&gt;=Drivers!$I$9,$A426&lt;Drivers!$I$9+Drivers!$J$9),Drivers!$K$9,1)*IF(AND($A426&gt;=Drivers!$L$9,$A426&lt;Drivers!$L$9+Drivers!$M$9),Drivers!$N$9,1)))</x:f>
        <x:v>2.879605432692809</x:v>
      </x:c>
      <x:c r="M426" s="97" t="n">
        <x:f>IF(OR($A426&lt;=Drivers!$H$10,G425&gt;=ReadMe!$C$10),0,MAX(ReadMe!$C$15,(Drivers!$E$10+Drivers!$F$10*SIN($A426*ReadMe!$C$14+Drivers!$G$10))*INDEX(TrackData!$G$6:$G$315,MOD(INT(G425),ReadMe!$C$9)+1)*IF(AND($A426&gt;=Drivers!$I$10,$A426&lt;Drivers!$I$10+Drivers!$J$10),Drivers!$K$10,1)*IF(AND($A426&gt;=Drivers!$L$10,$A426&lt;Drivers!$L$10+Drivers!$M$10),Drivers!$N$10,1)))</x:f>
        <x:v>2.8552084672582843</x:v>
      </x:c>
      <x:c r="N426" s="97" t="n">
        <x:f>IF(OR($A426&lt;=Drivers!$H$11,H425&gt;=ReadMe!$C$10),0,MAX(ReadMe!$C$15,(Drivers!$E$11+Drivers!$F$11*SIN($A426*ReadMe!$C$14+Drivers!$G$11))*INDEX(TrackData!$G$6:$G$315,MOD(INT(H425),ReadMe!$C$9)+1)*IF(AND($A426&gt;=Drivers!$I$11,$A426&lt;Drivers!$I$11+Drivers!$J$11),Drivers!$K$11,1)*IF(AND($A426&gt;=Drivers!$L$11,$A426&lt;Drivers!$L$11+Drivers!$M$11),Drivers!$N$11,1)))</x:f>
        <x:v>2.7175691392788752</x:v>
      </x:c>
      <x:c r="O426" t="n">
        <x:f>MIN(ReadMe!$C$8,MAX(0,INT(C426/ReadMe!$C$9)))</x:f>
        <x:v>3</x:v>
      </x:c>
      <x:c r="P426" t="n">
        <x:f>MIN(ReadMe!$C$8,MAX(0,INT(D426/ReadMe!$C$9)))</x:f>
        <x:v>2</x:v>
      </x:c>
      <x:c r="Q426" t="n">
        <x:f>MIN(ReadMe!$C$8,MAX(0,INT(E426/ReadMe!$C$9)))</x:f>
        <x:v>2</x:v>
      </x:c>
      <x:c r="R426" t="n">
        <x:f>MIN(ReadMe!$C$8,MAX(0,INT(F426/ReadMe!$C$9)))</x:f>
        <x:v>3</x:v>
      </x:c>
      <x:c r="S426" t="n">
        <x:f>MIN(ReadMe!$C$8,MAX(0,INT(G426/ReadMe!$C$9)))</x:f>
        <x:v>2</x:v>
      </x:c>
      <x:c r="T426" t="n">
        <x:f>MIN(ReadMe!$C$8,MAX(0,INT(H426/ReadMe!$C$9)))</x:f>
        <x:v>2</x:v>
      </x:c>
    </x:row>
    <x:row r="427">
      <x:c r="A427" t="n">
        <x:v>421</x:v>
      </x:c>
      <x:c r="B427" s="97" t="n">
        <x:f>A427*ReadMe!$C$12</x:f>
        <x:v>105.25</x:v>
      </x:c>
      <x:c r="C427" s="97" t="n">
        <x:f>MIN(ReadMe!$C$10,C426+I427)</x:f>
        <x:v>930</x:v>
      </x:c>
      <x:c r="D427" s="97" t="n">
        <x:f>MIN(ReadMe!$C$10,D426+J427)</x:f>
        <x:v>926.8530441672682</x:v>
      </x:c>
      <x:c r="E427" s="97" t="n">
        <x:f>MIN(ReadMe!$C$10,E426+K427)</x:f>
        <x:v>898.9000535949434</x:v>
      </x:c>
      <x:c r="F427" s="97" t="n">
        <x:f>MIN(ReadMe!$C$10,F426+L427)</x:f>
        <x:v>930</x:v>
      </x:c>
      <x:c r="G427" s="97" t="n">
        <x:f>MIN(ReadMe!$C$10,G426+M427)</x:f>
        <x:v>878.7739757452747</x:v>
      </x:c>
      <x:c r="H427" s="97" t="n">
        <x:f>MIN(ReadMe!$C$10,H426+N427)</x:f>
        <x:v>919.1221653371001</x:v>
      </x:c>
      <x:c r="I427" s="97" t="n">
        <x:f>IF(OR($A427&lt;=Drivers!$H$6,C426&gt;=ReadMe!$C$10),0,MAX(ReadMe!$C$15,(Drivers!$E$6+Drivers!$F$6*SIN($A427*ReadMe!$C$14+Drivers!$G$6))*INDEX(TrackData!$G$6:$G$315,MOD(INT(C426),ReadMe!$C$9)+1)*IF(AND($A427&gt;=Drivers!$I$6,$A427&lt;Drivers!$I$6+Drivers!$J$6),Drivers!$K$6,1)*IF(AND($A427&gt;=Drivers!$L$6,$A427&lt;Drivers!$L$6+Drivers!$M$6),Drivers!$N$6,1)))</x:f>
        <x:v>0</x:v>
      </x:c>
      <x:c r="J427" s="97" t="n">
        <x:f>IF(OR($A427&lt;=Drivers!$H$7,D426&gt;=ReadMe!$C$10),0,MAX(ReadMe!$C$15,(Drivers!$E$7+Drivers!$F$7*SIN($A427*ReadMe!$C$14+Drivers!$G$7))*INDEX(TrackData!$G$6:$G$315,MOD(INT(D426),ReadMe!$C$9)+1)*IF(AND($A427&gt;=Drivers!$I$7,$A427&lt;Drivers!$I$7+Drivers!$J$7),Drivers!$K$7,1)*IF(AND($A427&gt;=Drivers!$L$7,$A427&lt;Drivers!$L$7+Drivers!$M$7),Drivers!$N$7,1)))</x:f>
        <x:v>2.3200323445280855</x:v>
      </x:c>
      <x:c r="K427" s="97" t="n">
        <x:f>IF(OR($A427&lt;=Drivers!$H$8,E426&gt;=ReadMe!$C$10),0,MAX(ReadMe!$C$15,(Drivers!$E$8+Drivers!$F$8*SIN($A427*ReadMe!$C$14+Drivers!$G$8))*INDEX(TrackData!$G$6:$G$315,MOD(INT(E426),ReadMe!$C$9)+1)*IF(AND($A427&gt;=Drivers!$I$8,$A427&lt;Drivers!$I$8+Drivers!$J$8),Drivers!$K$8,1)*IF(AND($A427&gt;=Drivers!$L$8,$A427&lt;Drivers!$L$8+Drivers!$M$8),Drivers!$N$8,1)))</x:f>
        <x:v>2.4788043887946287</x:v>
      </x:c>
      <x:c r="L427" s="97" t="n">
        <x:f>IF(OR($A427&lt;=Drivers!$H$9,F426&gt;=ReadMe!$C$10),0,MAX(ReadMe!$C$15,(Drivers!$E$9+Drivers!$F$9*SIN($A427*ReadMe!$C$14+Drivers!$G$9))*INDEX(TrackData!$G$6:$G$315,MOD(INT(F426),ReadMe!$C$9)+1)*IF(AND($A427&gt;=Drivers!$I$9,$A427&lt;Drivers!$I$9+Drivers!$J$9),Drivers!$K$9,1)*IF(AND($A427&gt;=Drivers!$L$9,$A427&lt;Drivers!$L$9+Drivers!$M$9),Drivers!$N$9,1)))</x:f>
        <x:v>0</x:v>
      </x:c>
      <x:c r="M427" s="97" t="n">
        <x:f>IF(OR($A427&lt;=Drivers!$H$10,G426&gt;=ReadMe!$C$10),0,MAX(ReadMe!$C$15,(Drivers!$E$10+Drivers!$F$10*SIN($A427*ReadMe!$C$14+Drivers!$G$10))*INDEX(TrackData!$G$6:$G$315,MOD(INT(G426),ReadMe!$C$9)+1)*IF(AND($A427&gt;=Drivers!$I$10,$A427&lt;Drivers!$I$10+Drivers!$J$10),Drivers!$K$10,1)*IF(AND($A427&gt;=Drivers!$L$10,$A427&lt;Drivers!$L$10+Drivers!$M$10),Drivers!$N$10,1)))</x:f>
        <x:v>2.8437540479059424</x:v>
      </x:c>
      <x:c r="N427" s="97" t="n">
        <x:f>IF(OR($A427&lt;=Drivers!$H$11,H426&gt;=ReadMe!$C$10),0,MAX(ReadMe!$C$15,(Drivers!$E$11+Drivers!$F$11*SIN($A427*ReadMe!$C$14+Drivers!$G$11))*INDEX(TrackData!$G$6:$G$315,MOD(INT(H426),ReadMe!$C$9)+1)*IF(AND($A427&gt;=Drivers!$I$11,$A427&lt;Drivers!$I$11+Drivers!$J$11),Drivers!$K$11,1)*IF(AND($A427&gt;=Drivers!$L$11,$A427&lt;Drivers!$L$11+Drivers!$M$11),Drivers!$N$11,1)))</x:f>
        <x:v>2.6949973377093523</x:v>
      </x:c>
      <x:c r="O427" t="n">
        <x:f>MIN(ReadMe!$C$8,MAX(0,INT(C427/ReadMe!$C$9)))</x:f>
        <x:v>3</x:v>
      </x:c>
      <x:c r="P427" t="n">
        <x:f>MIN(ReadMe!$C$8,MAX(0,INT(D427/ReadMe!$C$9)))</x:f>
        <x:v>2</x:v>
      </x:c>
      <x:c r="Q427" t="n">
        <x:f>MIN(ReadMe!$C$8,MAX(0,INT(E427/ReadMe!$C$9)))</x:f>
        <x:v>2</x:v>
      </x:c>
      <x:c r="R427" t="n">
        <x:f>MIN(ReadMe!$C$8,MAX(0,INT(F427/ReadMe!$C$9)))</x:f>
        <x:v>3</x:v>
      </x:c>
      <x:c r="S427" t="n">
        <x:f>MIN(ReadMe!$C$8,MAX(0,INT(G427/ReadMe!$C$9)))</x:f>
        <x:v>2</x:v>
      </x:c>
      <x:c r="T427" t="n">
        <x:f>MIN(ReadMe!$C$8,MAX(0,INT(H427/ReadMe!$C$9)))</x:f>
        <x:v>2</x:v>
      </x:c>
    </x:row>
    <x:row r="428">
      <x:c r="A428" t="n">
        <x:v>422</x:v>
      </x:c>
      <x:c r="B428" s="97" t="n">
        <x:f>A428*ReadMe!$C$12</x:f>
        <x:v>105.5</x:v>
      </x:c>
      <x:c r="C428" s="97" t="n">
        <x:f>MIN(ReadMe!$C$10,C427+I428)</x:f>
        <x:v>930</x:v>
      </x:c>
      <x:c r="D428" s="97" t="n">
        <x:f>MIN(ReadMe!$C$10,D427+J428)</x:f>
        <x:v>929.1744743682003</x:v>
      </x:c>
      <x:c r="E428" s="97" t="n">
        <x:f>MIN(ReadMe!$C$10,E427+K428)</x:f>
        <x:v>901.4080441313047</x:v>
      </x:c>
      <x:c r="F428" s="97" t="n">
        <x:f>MIN(ReadMe!$C$10,F427+L428)</x:f>
        <x:v>930</x:v>
      </x:c>
      <x:c r="G428" s="97" t="n">
        <x:f>MIN(ReadMe!$C$10,G427+M428)</x:f>
        <x:v>881.6042528636817</x:v>
      </x:c>
      <x:c r="H428" s="97" t="n">
        <x:f>MIN(ReadMe!$C$10,H427+N428)</x:f>
        <x:v>921.7942122140373</x:v>
      </x:c>
      <x:c r="I428" s="97" t="n">
        <x:f>IF(OR($A428&lt;=Drivers!$H$6,C427&gt;=ReadMe!$C$10),0,MAX(ReadMe!$C$15,(Drivers!$E$6+Drivers!$F$6*SIN($A428*ReadMe!$C$14+Drivers!$G$6))*INDEX(TrackData!$G$6:$G$315,MOD(INT(C427),ReadMe!$C$9)+1)*IF(AND($A428&gt;=Drivers!$I$6,$A428&lt;Drivers!$I$6+Drivers!$J$6),Drivers!$K$6,1)*IF(AND($A428&gt;=Drivers!$L$6,$A428&lt;Drivers!$L$6+Drivers!$M$6),Drivers!$N$6,1)))</x:f>
        <x:v>0</x:v>
      </x:c>
      <x:c r="J428" s="97" t="n">
        <x:f>IF(OR($A428&lt;=Drivers!$H$7,D427&gt;=ReadMe!$C$10),0,MAX(ReadMe!$C$15,(Drivers!$E$7+Drivers!$F$7*SIN($A428*ReadMe!$C$14+Drivers!$G$7))*INDEX(TrackData!$G$6:$G$315,MOD(INT(D427),ReadMe!$C$9)+1)*IF(AND($A428&gt;=Drivers!$I$7,$A428&lt;Drivers!$I$7+Drivers!$J$7),Drivers!$K$7,1)*IF(AND($A428&gt;=Drivers!$L$7,$A428&lt;Drivers!$L$7+Drivers!$M$7),Drivers!$N$7,1)))</x:f>
        <x:v>2.321430200932154</x:v>
      </x:c>
      <x:c r="K428" s="97" t="n">
        <x:f>IF(OR($A428&lt;=Drivers!$H$8,E427&gt;=ReadMe!$C$10),0,MAX(ReadMe!$C$15,(Drivers!$E$8+Drivers!$F$8*SIN($A428*ReadMe!$C$14+Drivers!$G$8))*INDEX(TrackData!$G$6:$G$315,MOD(INT(E427),ReadMe!$C$9)+1)*IF(AND($A428&gt;=Drivers!$I$8,$A428&lt;Drivers!$I$8+Drivers!$J$8),Drivers!$K$8,1)*IF(AND($A428&gt;=Drivers!$L$8,$A428&lt;Drivers!$L$8+Drivers!$M$8),Drivers!$N$8,1)))</x:f>
        <x:v>2.5079905363612482</x:v>
      </x:c>
      <x:c r="L428" s="97" t="n">
        <x:f>IF(OR($A428&lt;=Drivers!$H$9,F427&gt;=ReadMe!$C$10),0,MAX(ReadMe!$C$15,(Drivers!$E$9+Drivers!$F$9*SIN($A428*ReadMe!$C$14+Drivers!$G$9))*INDEX(TrackData!$G$6:$G$315,MOD(INT(F427),ReadMe!$C$9)+1)*IF(AND($A428&gt;=Drivers!$I$9,$A428&lt;Drivers!$I$9+Drivers!$J$9),Drivers!$K$9,1)*IF(AND($A428&gt;=Drivers!$L$9,$A428&lt;Drivers!$L$9+Drivers!$M$9),Drivers!$N$9,1)))</x:f>
        <x:v>0</x:v>
      </x:c>
      <x:c r="M428" s="97" t="n">
        <x:f>IF(OR($A428&lt;=Drivers!$H$10,G427&gt;=ReadMe!$C$10),0,MAX(ReadMe!$C$15,(Drivers!$E$10+Drivers!$F$10*SIN($A428*ReadMe!$C$14+Drivers!$G$10))*INDEX(TrackData!$G$6:$G$315,MOD(INT(G427),ReadMe!$C$9)+1)*IF(AND($A428&gt;=Drivers!$I$10,$A428&lt;Drivers!$I$10+Drivers!$J$10),Drivers!$K$10,1)*IF(AND($A428&gt;=Drivers!$L$10,$A428&lt;Drivers!$L$10+Drivers!$M$10),Drivers!$N$10,1)))</x:f>
        <x:v>2.8302771184069906</x:v>
      </x:c>
      <x:c r="N428" s="97" t="n">
        <x:f>IF(OR($A428&lt;=Drivers!$H$11,H427&gt;=ReadMe!$C$10),0,MAX(ReadMe!$C$15,(Drivers!$E$11+Drivers!$F$11*SIN($A428*ReadMe!$C$14+Drivers!$G$11))*INDEX(TrackData!$G$6:$G$315,MOD(INT(H427),ReadMe!$C$9)+1)*IF(AND($A428&gt;=Drivers!$I$11,$A428&lt;Drivers!$I$11+Drivers!$J$11),Drivers!$K$11,1)*IF(AND($A428&gt;=Drivers!$L$11,$A428&lt;Drivers!$L$11+Drivers!$M$11),Drivers!$N$11,1)))</x:f>
        <x:v>2.6720468769371863</x:v>
      </x:c>
      <x:c r="O428" t="n">
        <x:f>MIN(ReadMe!$C$8,MAX(0,INT(C428/ReadMe!$C$9)))</x:f>
        <x:v>3</x:v>
      </x:c>
      <x:c r="P428" t="n">
        <x:f>MIN(ReadMe!$C$8,MAX(0,INT(D428/ReadMe!$C$9)))</x:f>
        <x:v>2</x:v>
      </x:c>
      <x:c r="Q428" t="n">
        <x:f>MIN(ReadMe!$C$8,MAX(0,INT(E428/ReadMe!$C$9)))</x:f>
        <x:v>2</x:v>
      </x:c>
      <x:c r="R428" t="n">
        <x:f>MIN(ReadMe!$C$8,MAX(0,INT(F428/ReadMe!$C$9)))</x:f>
        <x:v>3</x:v>
      </x:c>
      <x:c r="S428" t="n">
        <x:f>MIN(ReadMe!$C$8,MAX(0,INT(G428/ReadMe!$C$9)))</x:f>
        <x:v>2</x:v>
      </x:c>
      <x:c r="T428" t="n">
        <x:f>MIN(ReadMe!$C$8,MAX(0,INT(H428/ReadMe!$C$9)))</x:f>
        <x:v>2</x:v>
      </x:c>
    </x:row>
    <x:row r="429">
      <x:c r="A429" t="n">
        <x:v>423</x:v>
      </x:c>
      <x:c r="B429" s="97" t="n">
        <x:f>A429*ReadMe!$C$12</x:f>
        <x:v>105.75</x:v>
      </x:c>
      <x:c r="C429" s="97" t="n">
        <x:f>MIN(ReadMe!$C$10,C428+I429)</x:f>
        <x:v>930</x:v>
      </x:c>
      <x:c r="D429" s="97" t="n">
        <x:f>MIN(ReadMe!$C$10,D428+J429)</x:f>
        <x:v>930</x:v>
      </x:c>
      <x:c r="E429" s="97" t="n">
        <x:f>MIN(ReadMe!$C$10,E428+K429)</x:f>
        <x:v>903.9456477532451</x:v>
      </x:c>
      <x:c r="F429" s="97" t="n">
        <x:f>MIN(ReadMe!$C$10,F428+L429)</x:f>
        <x:v>930</x:v>
      </x:c>
      <x:c r="G429" s="97" t="n">
        <x:f>MIN(ReadMe!$C$10,G428+M429)</x:f>
        <x:v>884.4191233317233</x:v>
      </x:c>
      <x:c r="H429" s="97" t="n">
        <x:f>MIN(ReadMe!$C$10,H428+N429)</x:f>
        <x:v>924.4430879859789</x:v>
      </x:c>
      <x:c r="I429" s="97" t="n">
        <x:f>IF(OR($A429&lt;=Drivers!$H$6,C428&gt;=ReadMe!$C$10),0,MAX(ReadMe!$C$15,(Drivers!$E$6+Drivers!$F$6*SIN($A429*ReadMe!$C$14+Drivers!$G$6))*INDEX(TrackData!$G$6:$G$315,MOD(INT(C428),ReadMe!$C$9)+1)*IF(AND($A429&gt;=Drivers!$I$6,$A429&lt;Drivers!$I$6+Drivers!$J$6),Drivers!$K$6,1)*IF(AND($A429&gt;=Drivers!$L$6,$A429&lt;Drivers!$L$6+Drivers!$M$6),Drivers!$N$6,1)))</x:f>
        <x:v>0</x:v>
      </x:c>
      <x:c r="J429" s="97" t="n">
        <x:f>IF(OR($A429&lt;=Drivers!$H$7,D428&gt;=ReadMe!$C$10),0,MAX(ReadMe!$C$15,(Drivers!$E$7+Drivers!$F$7*SIN($A429*ReadMe!$C$14+Drivers!$G$7))*INDEX(TrackData!$G$6:$G$315,MOD(INT(D428),ReadMe!$C$9)+1)*IF(AND($A429&gt;=Drivers!$I$7,$A429&lt;Drivers!$I$7+Drivers!$J$7),Drivers!$K$7,1)*IF(AND($A429&gt;=Drivers!$L$7,$A429&lt;Drivers!$L$7+Drivers!$M$7),Drivers!$N$7,1)))</x:f>
        <x:v>2.3248837241513383</x:v>
      </x:c>
      <x:c r="K429" s="97" t="n">
        <x:f>IF(OR($A429&lt;=Drivers!$H$8,E428&gt;=ReadMe!$C$10),0,MAX(ReadMe!$C$15,(Drivers!$E$8+Drivers!$F$8*SIN($A429*ReadMe!$C$14+Drivers!$G$8))*INDEX(TrackData!$G$6:$G$315,MOD(INT(E428),ReadMe!$C$9)+1)*IF(AND($A429&gt;=Drivers!$I$8,$A429&lt;Drivers!$I$8+Drivers!$J$8),Drivers!$K$8,1)*IF(AND($A429&gt;=Drivers!$L$8,$A429&lt;Drivers!$L$8+Drivers!$M$8),Drivers!$N$8,1)))</x:f>
        <x:v>2.53760362194043</x:v>
      </x:c>
      <x:c r="L429" s="97" t="n">
        <x:f>IF(OR($A429&lt;=Drivers!$H$9,F428&gt;=ReadMe!$C$10),0,MAX(ReadMe!$C$15,(Drivers!$E$9+Drivers!$F$9*SIN($A429*ReadMe!$C$14+Drivers!$G$9))*INDEX(TrackData!$G$6:$G$315,MOD(INT(F428),ReadMe!$C$9)+1)*IF(AND($A429&gt;=Drivers!$I$9,$A429&lt;Drivers!$I$9+Drivers!$J$9),Drivers!$K$9,1)*IF(AND($A429&gt;=Drivers!$L$9,$A429&lt;Drivers!$L$9+Drivers!$M$9),Drivers!$N$9,1)))</x:f>
        <x:v>0</x:v>
      </x:c>
      <x:c r="M429" s="97" t="n">
        <x:f>IF(OR($A429&lt;=Drivers!$H$10,G428&gt;=ReadMe!$C$10),0,MAX(ReadMe!$C$15,(Drivers!$E$10+Drivers!$F$10*SIN($A429*ReadMe!$C$14+Drivers!$G$10))*INDEX(TrackData!$G$6:$G$315,MOD(INT(G428),ReadMe!$C$9)+1)*IF(AND($A429&gt;=Drivers!$I$10,$A429&lt;Drivers!$I$10+Drivers!$J$10),Drivers!$K$10,1)*IF(AND($A429&gt;=Drivers!$L$10,$A429&lt;Drivers!$L$10+Drivers!$M$10),Drivers!$N$10,1)))</x:f>
        <x:v>2.8148704680416134</x:v>
      </x:c>
      <x:c r="N429" s="97" t="n">
        <x:f>IF(OR($A429&lt;=Drivers!$H$11,H428&gt;=ReadMe!$C$10),0,MAX(ReadMe!$C$15,(Drivers!$E$11+Drivers!$F$11*SIN($A429*ReadMe!$C$14+Drivers!$G$11))*INDEX(TrackData!$G$6:$G$315,MOD(INT(H428),ReadMe!$C$9)+1)*IF(AND($A429&gt;=Drivers!$I$11,$A429&lt;Drivers!$I$11+Drivers!$J$11),Drivers!$K$11,1)*IF(AND($A429&gt;=Drivers!$L$11,$A429&lt;Drivers!$L$11+Drivers!$M$11),Drivers!$N$11,1)))</x:f>
        <x:v>2.6488757719416145</x:v>
      </x:c>
      <x:c r="O429" t="n">
        <x:f>MIN(ReadMe!$C$8,MAX(0,INT(C429/ReadMe!$C$9)))</x:f>
        <x:v>3</x:v>
      </x:c>
      <x:c r="P429" t="n">
        <x:f>MIN(ReadMe!$C$8,MAX(0,INT(D429/ReadMe!$C$9)))</x:f>
        <x:v>3</x:v>
      </x:c>
      <x:c r="Q429" t="n">
        <x:f>MIN(ReadMe!$C$8,MAX(0,INT(E429/ReadMe!$C$9)))</x:f>
        <x:v>2</x:v>
      </x:c>
      <x:c r="R429" t="n">
        <x:f>MIN(ReadMe!$C$8,MAX(0,INT(F429/ReadMe!$C$9)))</x:f>
        <x:v>3</x:v>
      </x:c>
      <x:c r="S429" t="n">
        <x:f>MIN(ReadMe!$C$8,MAX(0,INT(G429/ReadMe!$C$9)))</x:f>
        <x:v>2</x:v>
      </x:c>
      <x:c r="T429" t="n">
        <x:f>MIN(ReadMe!$C$8,MAX(0,INT(H429/ReadMe!$C$9)))</x:f>
        <x:v>2</x:v>
      </x:c>
    </x:row>
    <x:row r="430">
      <x:c r="A430" t="n">
        <x:v>424</x:v>
      </x:c>
      <x:c r="B430" s="97" t="n">
        <x:f>A430*ReadMe!$C$12</x:f>
        <x:v>106</x:v>
      </x:c>
      <x:c r="C430" s="97" t="n">
        <x:f>MIN(ReadMe!$C$10,C429+I430)</x:f>
        <x:v>930</x:v>
      </x:c>
      <x:c r="D430" s="97" t="n">
        <x:f>MIN(ReadMe!$C$10,D429+J430)</x:f>
        <x:v>930</x:v>
      </x:c>
      <x:c r="E430" s="97" t="n">
        <x:f>MIN(ReadMe!$C$10,E429+K430)</x:f>
        <x:v>906.5130875113194</x:v>
      </x:c>
      <x:c r="F430" s="97" t="n">
        <x:f>MIN(ReadMe!$C$10,F429+L430)</x:f>
        <x:v>930</x:v>
      </x:c>
      <x:c r="G430" s="97" t="n">
        <x:f>MIN(ReadMe!$C$10,G429+M430)</x:f>
        <x:v>887.2167635040304</x:v>
      </x:c>
      <x:c r="H430" s="97" t="n">
        <x:f>MIN(ReadMe!$C$10,H429+N430)</x:f>
        <x:v>927.0687315428264</x:v>
      </x:c>
      <x:c r="I430" s="97" t="n">
        <x:f>IF(OR($A430&lt;=Drivers!$H$6,C429&gt;=ReadMe!$C$10),0,MAX(ReadMe!$C$15,(Drivers!$E$6+Drivers!$F$6*SIN($A430*ReadMe!$C$14+Drivers!$G$6))*INDEX(TrackData!$G$6:$G$315,MOD(INT(C429),ReadMe!$C$9)+1)*IF(AND($A430&gt;=Drivers!$I$6,$A430&lt;Drivers!$I$6+Drivers!$J$6),Drivers!$K$6,1)*IF(AND($A430&gt;=Drivers!$L$6,$A430&lt;Drivers!$L$6+Drivers!$M$6),Drivers!$N$6,1)))</x:f>
        <x:v>0</x:v>
      </x:c>
      <x:c r="J430" s="97" t="n">
        <x:f>IF(OR($A430&lt;=Drivers!$H$7,D429&gt;=ReadMe!$C$10),0,MAX(ReadMe!$C$15,(Drivers!$E$7+Drivers!$F$7*SIN($A430*ReadMe!$C$14+Drivers!$G$7))*INDEX(TrackData!$G$6:$G$315,MOD(INT(D429),ReadMe!$C$9)+1)*IF(AND($A430&gt;=Drivers!$I$7,$A430&lt;Drivers!$I$7+Drivers!$J$7),Drivers!$K$7,1)*IF(AND($A430&gt;=Drivers!$L$7,$A430&lt;Drivers!$L$7+Drivers!$M$7),Drivers!$N$7,1)))</x:f>
        <x:v>0</x:v>
      </x:c>
      <x:c r="K430" s="97" t="n">
        <x:f>IF(OR($A430&lt;=Drivers!$H$8,E429&gt;=ReadMe!$C$10),0,MAX(ReadMe!$C$15,(Drivers!$E$8+Drivers!$F$8*SIN($A430*ReadMe!$C$14+Drivers!$G$8))*INDEX(TrackData!$G$6:$G$315,MOD(INT(E429),ReadMe!$C$9)+1)*IF(AND($A430&gt;=Drivers!$I$8,$A430&lt;Drivers!$I$8+Drivers!$J$8),Drivers!$K$8,1)*IF(AND($A430&gt;=Drivers!$L$8,$A430&lt;Drivers!$L$8+Drivers!$M$8),Drivers!$N$8,1)))</x:f>
        <x:v>2.5674397580743396</x:v>
      </x:c>
      <x:c r="L430" s="97" t="n">
        <x:f>IF(OR($A430&lt;=Drivers!$H$9,F429&gt;=ReadMe!$C$10),0,MAX(ReadMe!$C$15,(Drivers!$E$9+Drivers!$F$9*SIN($A430*ReadMe!$C$14+Drivers!$G$9))*INDEX(TrackData!$G$6:$G$315,MOD(INT(F429),ReadMe!$C$9)+1)*IF(AND($A430&gt;=Drivers!$I$9,$A430&lt;Drivers!$I$9+Drivers!$J$9),Drivers!$K$9,1)*IF(AND($A430&gt;=Drivers!$L$9,$A430&lt;Drivers!$L$9+Drivers!$M$9),Drivers!$N$9,1)))</x:f>
        <x:v>0</x:v>
      </x:c>
      <x:c r="M430" s="97" t="n">
        <x:f>IF(OR($A430&lt;=Drivers!$H$10,G429&gt;=ReadMe!$C$10),0,MAX(ReadMe!$C$15,(Drivers!$E$10+Drivers!$F$10*SIN($A430*ReadMe!$C$14+Drivers!$G$10))*INDEX(TrackData!$G$6:$G$315,MOD(INT(G429),ReadMe!$C$9)+1)*IF(AND($A430&gt;=Drivers!$I$10,$A430&lt;Drivers!$I$10+Drivers!$J$10),Drivers!$K$10,1)*IF(AND($A430&gt;=Drivers!$L$10,$A430&lt;Drivers!$L$10+Drivers!$M$10),Drivers!$N$10,1)))</x:f>
        <x:v>2.797640172307022</x:v>
      </x:c>
      <x:c r="N430" s="97" t="n">
        <x:f>IF(OR($A430&lt;=Drivers!$H$11,H429&gt;=ReadMe!$C$10),0,MAX(ReadMe!$C$15,(Drivers!$E$11+Drivers!$F$11*SIN($A430*ReadMe!$C$14+Drivers!$G$11))*INDEX(TrackData!$G$6:$G$315,MOD(INT(H429),ReadMe!$C$9)+1)*IF(AND($A430&gt;=Drivers!$I$11,$A430&lt;Drivers!$I$11+Drivers!$J$11),Drivers!$K$11,1)*IF(AND($A430&gt;=Drivers!$L$11,$A430&lt;Drivers!$L$11+Drivers!$M$11),Drivers!$N$11,1)))</x:f>
        <x:v>2.6256435568475127</x:v>
      </x:c>
      <x:c r="O430" t="n">
        <x:f>MIN(ReadMe!$C$8,MAX(0,INT(C430/ReadMe!$C$9)))</x:f>
        <x:v>3</x:v>
      </x:c>
      <x:c r="P430" t="n">
        <x:f>MIN(ReadMe!$C$8,MAX(0,INT(D430/ReadMe!$C$9)))</x:f>
        <x:v>3</x:v>
      </x:c>
      <x:c r="Q430" t="n">
        <x:f>MIN(ReadMe!$C$8,MAX(0,INT(E430/ReadMe!$C$9)))</x:f>
        <x:v>2</x:v>
      </x:c>
      <x:c r="R430" t="n">
        <x:f>MIN(ReadMe!$C$8,MAX(0,INT(F430/ReadMe!$C$9)))</x:f>
        <x:v>3</x:v>
      </x:c>
      <x:c r="S430" t="n">
        <x:f>MIN(ReadMe!$C$8,MAX(0,INT(G430/ReadMe!$C$9)))</x:f>
        <x:v>2</x:v>
      </x:c>
      <x:c r="T430" t="n">
        <x:f>MIN(ReadMe!$C$8,MAX(0,INT(H430/ReadMe!$C$9)))</x:f>
        <x:v>2</x:v>
      </x:c>
    </x:row>
    <x:row r="431">
      <x:c r="A431" t="n">
        <x:v>425</x:v>
      </x:c>
      <x:c r="B431" s="97" t="n">
        <x:f>A431*ReadMe!$C$12</x:f>
        <x:v>106.25</x:v>
      </x:c>
      <x:c r="C431" s="97" t="n">
        <x:f>MIN(ReadMe!$C$10,C430+I431)</x:f>
        <x:v>930</x:v>
      </x:c>
      <x:c r="D431" s="97" t="n">
        <x:f>MIN(ReadMe!$C$10,D430+J431)</x:f>
        <x:v>930</x:v>
      </x:c>
      <x:c r="E431" s="97" t="n">
        <x:f>MIN(ReadMe!$C$10,E430+K431)</x:f>
        <x:v>909.1103810329113</x:v>
      </x:c>
      <x:c r="F431" s="97" t="n">
        <x:f>MIN(ReadMe!$C$10,F430+L431)</x:f>
        <x:v>930</x:v>
      </x:c>
      <x:c r="G431" s="97" t="n">
        <x:f>MIN(ReadMe!$C$10,G430+M431)</x:f>
        <x:v>889.9954683666132</x:v>
      </x:c>
      <x:c r="H431" s="97" t="n">
        <x:f>MIN(ReadMe!$C$10,H430+N431)</x:f>
        <x:v>929.671241729352</x:v>
      </x:c>
      <x:c r="I431" s="97" t="n">
        <x:f>IF(OR($A431&lt;=Drivers!$H$6,C430&gt;=ReadMe!$C$10),0,MAX(ReadMe!$C$15,(Drivers!$E$6+Drivers!$F$6*SIN($A431*ReadMe!$C$14+Drivers!$G$6))*INDEX(TrackData!$G$6:$G$315,MOD(INT(C430),ReadMe!$C$9)+1)*IF(AND($A431&gt;=Drivers!$I$6,$A431&lt;Drivers!$I$6+Drivers!$J$6),Drivers!$K$6,1)*IF(AND($A431&gt;=Drivers!$L$6,$A431&lt;Drivers!$L$6+Drivers!$M$6),Drivers!$N$6,1)))</x:f>
        <x:v>0</x:v>
      </x:c>
      <x:c r="J431" s="97" t="n">
        <x:f>IF(OR($A431&lt;=Drivers!$H$7,D430&gt;=ReadMe!$C$10),0,MAX(ReadMe!$C$15,(Drivers!$E$7+Drivers!$F$7*SIN($A431*ReadMe!$C$14+Drivers!$G$7))*INDEX(TrackData!$G$6:$G$315,MOD(INT(D430),ReadMe!$C$9)+1)*IF(AND($A431&gt;=Drivers!$I$7,$A431&lt;Drivers!$I$7+Drivers!$J$7),Drivers!$K$7,1)*IF(AND($A431&gt;=Drivers!$L$7,$A431&lt;Drivers!$L$7+Drivers!$M$7),Drivers!$N$7,1)))</x:f>
        <x:v>0</x:v>
      </x:c>
      <x:c r="K431" s="97" t="n">
        <x:f>IF(OR($A431&lt;=Drivers!$H$8,E430&gt;=ReadMe!$C$10),0,MAX(ReadMe!$C$15,(Drivers!$E$8+Drivers!$F$8*SIN($A431*ReadMe!$C$14+Drivers!$G$8))*INDEX(TrackData!$G$6:$G$315,MOD(INT(E430),ReadMe!$C$9)+1)*IF(AND($A431&gt;=Drivers!$I$8,$A431&lt;Drivers!$I$8+Drivers!$J$8),Drivers!$K$8,1)*IF(AND($A431&gt;=Drivers!$L$8,$A431&lt;Drivers!$L$8+Drivers!$M$8),Drivers!$N$8,1)))</x:f>
        <x:v>2.5972935215918014</x:v>
      </x:c>
      <x:c r="L431" s="97" t="n">
        <x:f>IF(OR($A431&lt;=Drivers!$H$9,F430&gt;=ReadMe!$C$10),0,MAX(ReadMe!$C$15,(Drivers!$E$9+Drivers!$F$9*SIN($A431*ReadMe!$C$14+Drivers!$G$9))*INDEX(TrackData!$G$6:$G$315,MOD(INT(F430),ReadMe!$C$9)+1)*IF(AND($A431&gt;=Drivers!$I$9,$A431&lt;Drivers!$I$9+Drivers!$J$9),Drivers!$K$9,1)*IF(AND($A431&gt;=Drivers!$L$9,$A431&lt;Drivers!$L$9+Drivers!$M$9),Drivers!$N$9,1)))</x:f>
        <x:v>0</x:v>
      </x:c>
      <x:c r="M431" s="97" t="n">
        <x:f>IF(OR($A431&lt;=Drivers!$H$10,G430&gt;=ReadMe!$C$10),0,MAX(ReadMe!$C$15,(Drivers!$E$10+Drivers!$F$10*SIN($A431*ReadMe!$C$14+Drivers!$G$10))*INDEX(TrackData!$G$6:$G$315,MOD(INT(G430),ReadMe!$C$9)+1)*IF(AND($A431&gt;=Drivers!$I$10,$A431&lt;Drivers!$I$10+Drivers!$J$10),Drivers!$K$10,1)*IF(AND($A431&gt;=Drivers!$L$10,$A431&lt;Drivers!$L$10+Drivers!$M$10),Drivers!$N$10,1)))</x:f>
        <x:v>2.7787048625827686</x:v>
      </x:c>
      <x:c r="N431" s="97" t="n">
        <x:f>IF(OR($A431&lt;=Drivers!$H$11,H430&gt;=ReadMe!$C$10),0,MAX(ReadMe!$C$15,(Drivers!$E$11+Drivers!$F$11*SIN($A431*ReadMe!$C$14+Drivers!$G$11))*INDEX(TrackData!$G$6:$G$315,MOD(INT(H430),ReadMe!$C$9)+1)*IF(AND($A431&gt;=Drivers!$I$11,$A431&lt;Drivers!$I$11+Drivers!$J$11),Drivers!$K$11,1)*IF(AND($A431&gt;=Drivers!$L$11,$A431&lt;Drivers!$L$11+Drivers!$M$11),Drivers!$N$11,1)))</x:f>
        <x:v>2.6025101865256013</x:v>
      </x:c>
      <x:c r="O431" t="n">
        <x:f>MIN(ReadMe!$C$8,MAX(0,INT(C431/ReadMe!$C$9)))</x:f>
        <x:v>3</x:v>
      </x:c>
      <x:c r="P431" t="n">
        <x:f>MIN(ReadMe!$C$8,MAX(0,INT(D431/ReadMe!$C$9)))</x:f>
        <x:v>3</x:v>
      </x:c>
      <x:c r="Q431" t="n">
        <x:f>MIN(ReadMe!$C$8,MAX(0,INT(E431/ReadMe!$C$9)))</x:f>
        <x:v>2</x:v>
      </x:c>
      <x:c r="R431" t="n">
        <x:f>MIN(ReadMe!$C$8,MAX(0,INT(F431/ReadMe!$C$9)))</x:f>
        <x:v>3</x:v>
      </x:c>
      <x:c r="S431" t="n">
        <x:f>MIN(ReadMe!$C$8,MAX(0,INT(G431/ReadMe!$C$9)))</x:f>
        <x:v>2</x:v>
      </x:c>
      <x:c r="T431" t="n">
        <x:f>MIN(ReadMe!$C$8,MAX(0,INT(H431/ReadMe!$C$9)))</x:f>
        <x:v>2</x:v>
      </x:c>
    </x:row>
    <x:row r="432">
      <x:c r="A432" t="n">
        <x:v>426</x:v>
      </x:c>
      <x:c r="B432" s="97" t="n">
        <x:f>A432*ReadMe!$C$12</x:f>
        <x:v>106.5</x:v>
      </x:c>
      <x:c r="C432" s="97" t="n">
        <x:f>MIN(ReadMe!$C$10,C431+I432)</x:f>
        <x:v>930</x:v>
      </x:c>
      <x:c r="D432" s="97" t="n">
        <x:f>MIN(ReadMe!$C$10,D431+J432)</x:f>
        <x:v>930</x:v>
      </x:c>
      <x:c r="E432" s="97" t="n">
        <x:f>MIN(ReadMe!$C$10,E431+K432)</x:f>
        <x:v>911.7373404008675</x:v>
      </x:c>
      <x:c r="F432" s="97" t="n">
        <x:f>MIN(ReadMe!$C$10,F431+L432)</x:f>
        <x:v>930</x:v>
      </x:c>
      <x:c r="G432" s="97" t="n">
        <x:f>MIN(ReadMe!$C$10,G431+M432)</x:f>
        <x:v>892.7536632759615</x:v>
      </x:c>
      <x:c r="H432" s="97" t="n">
        <x:f>MIN(ReadMe!$C$10,H431+N432)</x:f>
        <x:v>930</x:v>
      </x:c>
      <x:c r="I432" s="97" t="n">
        <x:f>IF(OR($A432&lt;=Drivers!$H$6,C431&gt;=ReadMe!$C$10),0,MAX(ReadMe!$C$15,(Drivers!$E$6+Drivers!$F$6*SIN($A432*ReadMe!$C$14+Drivers!$G$6))*INDEX(TrackData!$G$6:$G$315,MOD(INT(C431),ReadMe!$C$9)+1)*IF(AND($A432&gt;=Drivers!$I$6,$A432&lt;Drivers!$I$6+Drivers!$J$6),Drivers!$K$6,1)*IF(AND($A432&gt;=Drivers!$L$6,$A432&lt;Drivers!$L$6+Drivers!$M$6),Drivers!$N$6,1)))</x:f>
        <x:v>0</x:v>
      </x:c>
      <x:c r="J432" s="97" t="n">
        <x:f>IF(OR($A432&lt;=Drivers!$H$7,D431&gt;=ReadMe!$C$10),0,MAX(ReadMe!$C$15,(Drivers!$E$7+Drivers!$F$7*SIN($A432*ReadMe!$C$14+Drivers!$G$7))*INDEX(TrackData!$G$6:$G$315,MOD(INT(D431),ReadMe!$C$9)+1)*IF(AND($A432&gt;=Drivers!$I$7,$A432&lt;Drivers!$I$7+Drivers!$J$7),Drivers!$K$7,1)*IF(AND($A432&gt;=Drivers!$L$7,$A432&lt;Drivers!$L$7+Drivers!$M$7),Drivers!$N$7,1)))</x:f>
        <x:v>0</x:v>
      </x:c>
      <x:c r="K432" s="97" t="n">
        <x:f>IF(OR($A432&lt;=Drivers!$H$8,E431&gt;=ReadMe!$C$10),0,MAX(ReadMe!$C$15,(Drivers!$E$8+Drivers!$F$8*SIN($A432*ReadMe!$C$14+Drivers!$G$8))*INDEX(TrackData!$G$6:$G$315,MOD(INT(E431),ReadMe!$C$9)+1)*IF(AND($A432&gt;=Drivers!$I$8,$A432&lt;Drivers!$I$8+Drivers!$J$8),Drivers!$K$8,1)*IF(AND($A432&gt;=Drivers!$L$8,$A432&lt;Drivers!$L$8+Drivers!$M$8),Drivers!$N$8,1)))</x:f>
        <x:v>2.6269593679562946</x:v>
      </x:c>
      <x:c r="L432" s="97" t="n">
        <x:f>IF(OR($A432&lt;=Drivers!$H$9,F431&gt;=ReadMe!$C$10),0,MAX(ReadMe!$C$15,(Drivers!$E$9+Drivers!$F$9*SIN($A432*ReadMe!$C$14+Drivers!$G$9))*INDEX(TrackData!$G$6:$G$315,MOD(INT(F431),ReadMe!$C$9)+1)*IF(AND($A432&gt;=Drivers!$I$9,$A432&lt;Drivers!$I$9+Drivers!$J$9),Drivers!$K$9,1)*IF(AND($A432&gt;=Drivers!$L$9,$A432&lt;Drivers!$L$9+Drivers!$M$9),Drivers!$N$9,1)))</x:f>
        <x:v>0</x:v>
      </x:c>
      <x:c r="M432" s="97" t="n">
        <x:f>IF(OR($A432&lt;=Drivers!$H$10,G431&gt;=ReadMe!$C$10),0,MAX(ReadMe!$C$15,(Drivers!$E$10+Drivers!$F$10*SIN($A432*ReadMe!$C$14+Drivers!$G$10))*INDEX(TrackData!$G$6:$G$315,MOD(INT(G431),ReadMe!$C$9)+1)*IF(AND($A432&gt;=Drivers!$I$10,$A432&lt;Drivers!$I$10+Drivers!$J$10),Drivers!$K$10,1)*IF(AND($A432&gt;=Drivers!$L$10,$A432&lt;Drivers!$L$10+Drivers!$M$10),Drivers!$N$10,1)))</x:f>
        <x:v>2.758194909348236</x:v>
      </x:c>
      <x:c r="N432" s="97" t="n">
        <x:f>IF(OR($A432&lt;=Drivers!$H$11,H431&gt;=ReadMe!$C$10),0,MAX(ReadMe!$C$15,(Drivers!$E$11+Drivers!$F$11*SIN($A432*ReadMe!$C$14+Drivers!$G$11))*INDEX(TrackData!$G$6:$G$315,MOD(INT(H431),ReadMe!$C$9)+1)*IF(AND($A432&gt;=Drivers!$I$11,$A432&lt;Drivers!$I$11+Drivers!$J$11),Drivers!$K$11,1)*IF(AND($A432&gt;=Drivers!$L$11,$A432&lt;Drivers!$L$11+Drivers!$M$11),Drivers!$N$11,1)))</x:f>
        <x:v>2.5796349352957892</x:v>
      </x:c>
      <x:c r="O432" t="n">
        <x:f>MIN(ReadMe!$C$8,MAX(0,INT(C432/ReadMe!$C$9)))</x:f>
        <x:v>3</x:v>
      </x:c>
      <x:c r="P432" t="n">
        <x:f>MIN(ReadMe!$C$8,MAX(0,INT(D432/ReadMe!$C$9)))</x:f>
        <x:v>3</x:v>
      </x:c>
      <x:c r="Q432" t="n">
        <x:f>MIN(ReadMe!$C$8,MAX(0,INT(E432/ReadMe!$C$9)))</x:f>
        <x:v>2</x:v>
      </x:c>
      <x:c r="R432" t="n">
        <x:f>MIN(ReadMe!$C$8,MAX(0,INT(F432/ReadMe!$C$9)))</x:f>
        <x:v>3</x:v>
      </x:c>
      <x:c r="S432" t="n">
        <x:f>MIN(ReadMe!$C$8,MAX(0,INT(G432/ReadMe!$C$9)))</x:f>
        <x:v>2</x:v>
      </x:c>
      <x:c r="T432" t="n">
        <x:f>MIN(ReadMe!$C$8,MAX(0,INT(H432/ReadMe!$C$9)))</x:f>
        <x:v>3</x:v>
      </x:c>
    </x:row>
    <x:row r="433">
      <x:c r="A433" t="n">
        <x:v>427</x:v>
      </x:c>
      <x:c r="B433" s="97" t="n">
        <x:f>A433*ReadMe!$C$12</x:f>
        <x:v>106.75</x:v>
      </x:c>
      <x:c r="C433" s="97" t="n">
        <x:f>MIN(ReadMe!$C$10,C432+I433)</x:f>
        <x:v>930</x:v>
      </x:c>
      <x:c r="D433" s="97" t="n">
        <x:f>MIN(ReadMe!$C$10,D432+J433)</x:f>
        <x:v>930</x:v>
      </x:c>
      <x:c r="E433" s="97" t="n">
        <x:f>MIN(ReadMe!$C$10,E432+K433)</x:f>
        <x:v>914.3935734473171</x:v>
      </x:c>
      <x:c r="F433" s="97" t="n">
        <x:f>MIN(ReadMe!$C$10,F432+L433)</x:f>
        <x:v>930</x:v>
      </x:c>
      <x:c r="G433" s="97" t="n">
        <x:f>MIN(ReadMe!$C$10,G432+M433)</x:f>
        <x:v>895.4899148005373</x:v>
      </x:c>
      <x:c r="H433" s="97" t="n">
        <x:f>MIN(ReadMe!$C$10,H432+N433)</x:f>
        <x:v>930</x:v>
      </x:c>
      <x:c r="I433" s="97" t="n">
        <x:f>IF(OR($A433&lt;=Drivers!$H$6,C432&gt;=ReadMe!$C$10),0,MAX(ReadMe!$C$15,(Drivers!$E$6+Drivers!$F$6*SIN($A433*ReadMe!$C$14+Drivers!$G$6))*INDEX(TrackData!$G$6:$G$315,MOD(INT(C432),ReadMe!$C$9)+1)*IF(AND($A433&gt;=Drivers!$I$6,$A433&lt;Drivers!$I$6+Drivers!$J$6),Drivers!$K$6,1)*IF(AND($A433&gt;=Drivers!$L$6,$A433&lt;Drivers!$L$6+Drivers!$M$6),Drivers!$N$6,1)))</x:f>
        <x:v>0</x:v>
      </x:c>
      <x:c r="J433" s="97" t="n">
        <x:f>IF(OR($A433&lt;=Drivers!$H$7,D432&gt;=ReadMe!$C$10),0,MAX(ReadMe!$C$15,(Drivers!$E$7+Drivers!$F$7*SIN($A433*ReadMe!$C$14+Drivers!$G$7))*INDEX(TrackData!$G$6:$G$315,MOD(INT(D432),ReadMe!$C$9)+1)*IF(AND($A433&gt;=Drivers!$I$7,$A433&lt;Drivers!$I$7+Drivers!$J$7),Drivers!$K$7,1)*IF(AND($A433&gt;=Drivers!$L$7,$A433&lt;Drivers!$L$7+Drivers!$M$7),Drivers!$N$7,1)))</x:f>
        <x:v>0</x:v>
      </x:c>
      <x:c r="K433" s="97" t="n">
        <x:f>IF(OR($A433&lt;=Drivers!$H$8,E432&gt;=ReadMe!$C$10),0,MAX(ReadMe!$C$15,(Drivers!$E$8+Drivers!$F$8*SIN($A433*ReadMe!$C$14+Drivers!$G$8))*INDEX(TrackData!$G$6:$G$315,MOD(INT(E432),ReadMe!$C$9)+1)*IF(AND($A433&gt;=Drivers!$I$8,$A433&lt;Drivers!$I$8+Drivers!$J$8),Drivers!$K$8,1)*IF(AND($A433&gt;=Drivers!$L$8,$A433&lt;Drivers!$L$8+Drivers!$M$8),Drivers!$N$8,1)))</x:f>
        <x:v>2.656233046449543</x:v>
      </x:c>
      <x:c r="L433" s="97" t="n">
        <x:f>IF(OR($A433&lt;=Drivers!$H$9,F432&gt;=ReadMe!$C$10),0,MAX(ReadMe!$C$15,(Drivers!$E$9+Drivers!$F$9*SIN($A433*ReadMe!$C$14+Drivers!$G$9))*INDEX(TrackData!$G$6:$G$315,MOD(INT(F432),ReadMe!$C$9)+1)*IF(AND($A433&gt;=Drivers!$I$9,$A433&lt;Drivers!$I$9+Drivers!$J$9),Drivers!$K$9,1)*IF(AND($A433&gt;=Drivers!$L$9,$A433&lt;Drivers!$L$9+Drivers!$M$9),Drivers!$N$9,1)))</x:f>
        <x:v>0</x:v>
      </x:c>
      <x:c r="M433" s="97" t="n">
        <x:f>IF(OR($A433&lt;=Drivers!$H$10,G432&gt;=ReadMe!$C$10),0,MAX(ReadMe!$C$15,(Drivers!$E$10+Drivers!$F$10*SIN($A433*ReadMe!$C$14+Drivers!$G$10))*INDEX(TrackData!$G$6:$G$315,MOD(INT(G432),ReadMe!$C$9)+1)*IF(AND($A433&gt;=Drivers!$I$10,$A433&lt;Drivers!$I$10+Drivers!$J$10),Drivers!$K$10,1)*IF(AND($A433&gt;=Drivers!$L$10,$A433&lt;Drivers!$L$10+Drivers!$M$10),Drivers!$N$10,1)))</x:f>
        <x:v>2.736251524575889</x:v>
      </x:c>
      <x:c r="N433" s="97" t="n">
        <x:f>IF(OR($A433&lt;=Drivers!$H$11,H432&gt;=ReadMe!$C$10),0,MAX(ReadMe!$C$15,(Drivers!$E$11+Drivers!$F$11*SIN($A433*ReadMe!$C$14+Drivers!$G$11))*INDEX(TrackData!$G$6:$G$315,MOD(INT(H432),ReadMe!$C$9)+1)*IF(AND($A433&gt;=Drivers!$I$11,$A433&lt;Drivers!$I$11+Drivers!$J$11),Drivers!$K$11,1)*IF(AND($A433&gt;=Drivers!$L$11,$A433&lt;Drivers!$L$11+Drivers!$M$11),Drivers!$N$11,1)))</x:f>
        <x:v>0</x:v>
      </x:c>
      <x:c r="O433" t="n">
        <x:f>MIN(ReadMe!$C$8,MAX(0,INT(C433/ReadMe!$C$9)))</x:f>
        <x:v>3</x:v>
      </x:c>
      <x:c r="P433" t="n">
        <x:f>MIN(ReadMe!$C$8,MAX(0,INT(D433/ReadMe!$C$9)))</x:f>
        <x:v>3</x:v>
      </x:c>
      <x:c r="Q433" t="n">
        <x:f>MIN(ReadMe!$C$8,MAX(0,INT(E433/ReadMe!$C$9)))</x:f>
        <x:v>2</x:v>
      </x:c>
      <x:c r="R433" t="n">
        <x:f>MIN(ReadMe!$C$8,MAX(0,INT(F433/ReadMe!$C$9)))</x:f>
        <x:v>3</x:v>
      </x:c>
      <x:c r="S433" t="n">
        <x:f>MIN(ReadMe!$C$8,MAX(0,INT(G433/ReadMe!$C$9)))</x:f>
        <x:v>2</x:v>
      </x:c>
      <x:c r="T433" t="n">
        <x:f>MIN(ReadMe!$C$8,MAX(0,INT(H433/ReadMe!$C$9)))</x:f>
        <x:v>3</x:v>
      </x:c>
    </x:row>
    <x:row r="434">
      <x:c r="A434" t="n">
        <x:v>428</x:v>
      </x:c>
      <x:c r="B434" s="97" t="n">
        <x:f>A434*ReadMe!$C$12</x:f>
        <x:v>107</x:v>
      </x:c>
      <x:c r="C434" s="97" t="n">
        <x:f>MIN(ReadMe!$C$10,C433+I434)</x:f>
        <x:v>930</x:v>
      </x:c>
      <x:c r="D434" s="97" t="n">
        <x:f>MIN(ReadMe!$C$10,D433+J434)</x:f>
        <x:v>930</x:v>
      </x:c>
      <x:c r="E434" s="97" t="n">
        <x:f>MIN(ReadMe!$C$10,E433+K434)</x:f>
        <x:v>917.0784864537642</x:v>
      </x:c>
      <x:c r="F434" s="97" t="n">
        <x:f>MIN(ReadMe!$C$10,F433+L434)</x:f>
        <x:v>930</x:v>
      </x:c>
      <x:c r="G434" s="97" t="n">
        <x:f>MIN(ReadMe!$C$10,G433+M434)</x:f>
        <x:v>898.2029405900176</x:v>
      </x:c>
      <x:c r="H434" s="97" t="n">
        <x:f>MIN(ReadMe!$C$10,H433+N434)</x:f>
        <x:v>930</x:v>
      </x:c>
      <x:c r="I434" s="97" t="n">
        <x:f>IF(OR($A434&lt;=Drivers!$H$6,C433&gt;=ReadMe!$C$10),0,MAX(ReadMe!$C$15,(Drivers!$E$6+Drivers!$F$6*SIN($A434*ReadMe!$C$14+Drivers!$G$6))*INDEX(TrackData!$G$6:$G$315,MOD(INT(C433),ReadMe!$C$9)+1)*IF(AND($A434&gt;=Drivers!$I$6,$A434&lt;Drivers!$I$6+Drivers!$J$6),Drivers!$K$6,1)*IF(AND($A434&gt;=Drivers!$L$6,$A434&lt;Drivers!$L$6+Drivers!$M$6),Drivers!$N$6,1)))</x:f>
        <x:v>0</x:v>
      </x:c>
      <x:c r="J434" s="97" t="n">
        <x:f>IF(OR($A434&lt;=Drivers!$H$7,D433&gt;=ReadMe!$C$10),0,MAX(ReadMe!$C$15,(Drivers!$E$7+Drivers!$F$7*SIN($A434*ReadMe!$C$14+Drivers!$G$7))*INDEX(TrackData!$G$6:$G$315,MOD(INT(D433),ReadMe!$C$9)+1)*IF(AND($A434&gt;=Drivers!$I$7,$A434&lt;Drivers!$I$7+Drivers!$J$7),Drivers!$K$7,1)*IF(AND($A434&gt;=Drivers!$L$7,$A434&lt;Drivers!$L$7+Drivers!$M$7),Drivers!$N$7,1)))</x:f>
        <x:v>0</x:v>
      </x:c>
      <x:c r="K434" s="97" t="n">
        <x:f>IF(OR($A434&lt;=Drivers!$H$8,E433&gt;=ReadMe!$C$10),0,MAX(ReadMe!$C$15,(Drivers!$E$8+Drivers!$F$8*SIN($A434*ReadMe!$C$14+Drivers!$G$8))*INDEX(TrackData!$G$6:$G$315,MOD(INT(E433),ReadMe!$C$9)+1)*IF(AND($A434&gt;=Drivers!$I$8,$A434&lt;Drivers!$I$8+Drivers!$J$8),Drivers!$K$8,1)*IF(AND($A434&gt;=Drivers!$L$8,$A434&lt;Drivers!$L$8+Drivers!$M$8),Drivers!$N$8,1)))</x:f>
        <x:v>2.6849130064471294</x:v>
      </x:c>
      <x:c r="L434" s="97" t="n">
        <x:f>IF(OR($A434&lt;=Drivers!$H$9,F433&gt;=ReadMe!$C$10),0,MAX(ReadMe!$C$15,(Drivers!$E$9+Drivers!$F$9*SIN($A434*ReadMe!$C$14+Drivers!$G$9))*INDEX(TrackData!$G$6:$G$315,MOD(INT(F433),ReadMe!$C$9)+1)*IF(AND($A434&gt;=Drivers!$I$9,$A434&lt;Drivers!$I$9+Drivers!$J$9),Drivers!$K$9,1)*IF(AND($A434&gt;=Drivers!$L$9,$A434&lt;Drivers!$L$9+Drivers!$M$9),Drivers!$N$9,1)))</x:f>
        <x:v>0</x:v>
      </x:c>
      <x:c r="M434" s="97" t="n">
        <x:f>IF(OR($A434&lt;=Drivers!$H$10,G433&gt;=ReadMe!$C$10),0,MAX(ReadMe!$C$15,(Drivers!$E$10+Drivers!$F$10*SIN($A434*ReadMe!$C$14+Drivers!$G$10))*INDEX(TrackData!$G$6:$G$315,MOD(INT(G433),ReadMe!$C$9)+1)*IF(AND($A434&gt;=Drivers!$I$10,$A434&lt;Drivers!$I$10+Drivers!$J$10),Drivers!$K$10,1)*IF(AND($A434&gt;=Drivers!$L$10,$A434&lt;Drivers!$L$10+Drivers!$M$10),Drivers!$N$10,1)))</x:f>
        <x:v>2.7130257894803322</x:v>
      </x:c>
      <x:c r="N434" s="97" t="n">
        <x:f>IF(OR($A434&lt;=Drivers!$H$11,H433&gt;=ReadMe!$C$10),0,MAX(ReadMe!$C$15,(Drivers!$E$11+Drivers!$F$11*SIN($A434*ReadMe!$C$14+Drivers!$G$11))*INDEX(TrackData!$G$6:$G$315,MOD(INT(H433),ReadMe!$C$9)+1)*IF(AND($A434&gt;=Drivers!$I$11,$A434&lt;Drivers!$I$11+Drivers!$J$11),Drivers!$K$11,1)*IF(AND($A434&gt;=Drivers!$L$11,$A434&lt;Drivers!$L$11+Drivers!$M$11),Drivers!$N$11,1)))</x:f>
        <x:v>0</x:v>
      </x:c>
      <x:c r="O434" t="n">
        <x:f>MIN(ReadMe!$C$8,MAX(0,INT(C434/ReadMe!$C$9)))</x:f>
        <x:v>3</x:v>
      </x:c>
      <x:c r="P434" t="n">
        <x:f>MIN(ReadMe!$C$8,MAX(0,INT(D434/ReadMe!$C$9)))</x:f>
        <x:v>3</x:v>
      </x:c>
      <x:c r="Q434" t="n">
        <x:f>MIN(ReadMe!$C$8,MAX(0,INT(E434/ReadMe!$C$9)))</x:f>
        <x:v>2</x:v>
      </x:c>
      <x:c r="R434" t="n">
        <x:f>MIN(ReadMe!$C$8,MAX(0,INT(F434/ReadMe!$C$9)))</x:f>
        <x:v>3</x:v>
      </x:c>
      <x:c r="S434" t="n">
        <x:f>MIN(ReadMe!$C$8,MAX(0,INT(G434/ReadMe!$C$9)))</x:f>
        <x:v>2</x:v>
      </x:c>
      <x:c r="T434" t="n">
        <x:f>MIN(ReadMe!$C$8,MAX(0,INT(H434/ReadMe!$C$9)))</x:f>
        <x:v>3</x:v>
      </x:c>
    </x:row>
    <x:row r="435">
      <x:c r="A435" t="n">
        <x:v>429</x:v>
      </x:c>
      <x:c r="B435" s="97" t="n">
        <x:f>A435*ReadMe!$C$12</x:f>
        <x:v>107.25</x:v>
      </x:c>
      <x:c r="C435" s="97" t="n">
        <x:f>MIN(ReadMe!$C$10,C434+I435)</x:f>
        <x:v>930</x:v>
      </x:c>
      <x:c r="D435" s="97" t="n">
        <x:f>MIN(ReadMe!$C$10,D434+J435)</x:f>
        <x:v>930</x:v>
      </x:c>
      <x:c r="E435" s="97" t="n">
        <x:f>MIN(ReadMe!$C$10,E434+K435)</x:f>
        <x:v>919.791288238868</x:v>
      </x:c>
      <x:c r="F435" s="97" t="n">
        <x:f>MIN(ReadMe!$C$10,F434+L435)</x:f>
        <x:v>930</x:v>
      </x:c>
      <x:c r="G435" s="97" t="n">
        <x:f>MIN(ReadMe!$C$10,G434+M435)</x:f>
        <x:v>900.8916182043348</x:v>
      </x:c>
      <x:c r="H435" s="97" t="n">
        <x:f>MIN(ReadMe!$C$10,H434+N435)</x:f>
        <x:v>930</x:v>
      </x:c>
      <x:c r="I435" s="97" t="n">
        <x:f>IF(OR($A435&lt;=Drivers!$H$6,C434&gt;=ReadMe!$C$10),0,MAX(ReadMe!$C$15,(Drivers!$E$6+Drivers!$F$6*SIN($A435*ReadMe!$C$14+Drivers!$G$6))*INDEX(TrackData!$G$6:$G$315,MOD(INT(C434),ReadMe!$C$9)+1)*IF(AND($A435&gt;=Drivers!$I$6,$A435&lt;Drivers!$I$6+Drivers!$J$6),Drivers!$K$6,1)*IF(AND($A435&gt;=Drivers!$L$6,$A435&lt;Drivers!$L$6+Drivers!$M$6),Drivers!$N$6,1)))</x:f>
        <x:v>0</x:v>
      </x:c>
      <x:c r="J435" s="97" t="n">
        <x:f>IF(OR($A435&lt;=Drivers!$H$7,D434&gt;=ReadMe!$C$10),0,MAX(ReadMe!$C$15,(Drivers!$E$7+Drivers!$F$7*SIN($A435*ReadMe!$C$14+Drivers!$G$7))*INDEX(TrackData!$G$6:$G$315,MOD(INT(D434),ReadMe!$C$9)+1)*IF(AND($A435&gt;=Drivers!$I$7,$A435&lt;Drivers!$I$7+Drivers!$J$7),Drivers!$K$7,1)*IF(AND($A435&gt;=Drivers!$L$7,$A435&lt;Drivers!$L$7+Drivers!$M$7),Drivers!$N$7,1)))</x:f>
        <x:v>0</x:v>
      </x:c>
      <x:c r="K435" s="97" t="n">
        <x:f>IF(OR($A435&lt;=Drivers!$H$8,E434&gt;=ReadMe!$C$10),0,MAX(ReadMe!$C$15,(Drivers!$E$8+Drivers!$F$8*SIN($A435*ReadMe!$C$14+Drivers!$G$8))*INDEX(TrackData!$G$6:$G$315,MOD(INT(E434),ReadMe!$C$9)+1)*IF(AND($A435&gt;=Drivers!$I$8,$A435&lt;Drivers!$I$8+Drivers!$J$8),Drivers!$K$8,1)*IF(AND($A435&gt;=Drivers!$L$8,$A435&lt;Drivers!$L$8+Drivers!$M$8),Drivers!$N$8,1)))</x:f>
        <x:v>2.7128017851038164</x:v>
      </x:c>
      <x:c r="L435" s="97" t="n">
        <x:f>IF(OR($A435&lt;=Drivers!$H$9,F434&gt;=ReadMe!$C$10),0,MAX(ReadMe!$C$15,(Drivers!$E$9+Drivers!$F$9*SIN($A435*ReadMe!$C$14+Drivers!$G$9))*INDEX(TrackData!$G$6:$G$315,MOD(INT(F434),ReadMe!$C$9)+1)*IF(AND($A435&gt;=Drivers!$I$9,$A435&lt;Drivers!$I$9+Drivers!$J$9),Drivers!$K$9,1)*IF(AND($A435&gt;=Drivers!$L$9,$A435&lt;Drivers!$L$9+Drivers!$M$9),Drivers!$N$9,1)))</x:f>
        <x:v>0</x:v>
      </x:c>
      <x:c r="M435" s="97" t="n">
        <x:f>IF(OR($A435&lt;=Drivers!$H$10,G434&gt;=ReadMe!$C$10),0,MAX(ReadMe!$C$15,(Drivers!$E$10+Drivers!$F$10*SIN($A435*ReadMe!$C$14+Drivers!$G$10))*INDEX(TrackData!$G$6:$G$315,MOD(INT(G434),ReadMe!$C$9)+1)*IF(AND($A435&gt;=Drivers!$I$10,$A435&lt;Drivers!$I$10+Drivers!$J$10),Drivers!$K$10,1)*IF(AND($A435&gt;=Drivers!$L$10,$A435&lt;Drivers!$L$10+Drivers!$M$10),Drivers!$N$10,1)))</x:f>
        <x:v>2.688677614317196</x:v>
      </x:c>
      <x:c r="N435" s="97" t="n">
        <x:f>IF(OR($A435&lt;=Drivers!$H$11,H434&gt;=ReadMe!$C$10),0,MAX(ReadMe!$C$15,(Drivers!$E$11+Drivers!$F$11*SIN($A435*ReadMe!$C$14+Drivers!$G$11))*INDEX(TrackData!$G$6:$G$315,MOD(INT(H434),ReadMe!$C$9)+1)*IF(AND($A435&gt;=Drivers!$I$11,$A435&lt;Drivers!$I$11+Drivers!$J$11),Drivers!$K$11,1)*IF(AND($A435&gt;=Drivers!$L$11,$A435&lt;Drivers!$L$11+Drivers!$M$11),Drivers!$N$11,1)))</x:f>
        <x:v>0</x:v>
      </x:c>
      <x:c r="O435" t="n">
        <x:f>MIN(ReadMe!$C$8,MAX(0,INT(C435/ReadMe!$C$9)))</x:f>
        <x:v>3</x:v>
      </x:c>
      <x:c r="P435" t="n">
        <x:f>MIN(ReadMe!$C$8,MAX(0,INT(D435/ReadMe!$C$9)))</x:f>
        <x:v>3</x:v>
      </x:c>
      <x:c r="Q435" t="n">
        <x:f>MIN(ReadMe!$C$8,MAX(0,INT(E435/ReadMe!$C$9)))</x:f>
        <x:v>2</x:v>
      </x:c>
      <x:c r="R435" t="n">
        <x:f>MIN(ReadMe!$C$8,MAX(0,INT(F435/ReadMe!$C$9)))</x:f>
        <x:v>3</x:v>
      </x:c>
      <x:c r="S435" t="n">
        <x:f>MIN(ReadMe!$C$8,MAX(0,INT(G435/ReadMe!$C$9)))</x:f>
        <x:v>2</x:v>
      </x:c>
      <x:c r="T435" t="n">
        <x:f>MIN(ReadMe!$C$8,MAX(0,INT(H435/ReadMe!$C$9)))</x:f>
        <x:v>3</x:v>
      </x:c>
    </x:row>
    <x:row r="436">
      <x:c r="A436" t="n">
        <x:v>430</x:v>
      </x:c>
      <x:c r="B436" s="97" t="n">
        <x:f>A436*ReadMe!$C$12</x:f>
        <x:v>107.5</x:v>
      </x:c>
      <x:c r="C436" s="97" t="n">
        <x:f>MIN(ReadMe!$C$10,C435+I436)</x:f>
        <x:v>930</x:v>
      </x:c>
      <x:c r="D436" s="97" t="n">
        <x:f>MIN(ReadMe!$C$10,D435+J436)</x:f>
        <x:v>930</x:v>
      </x:c>
      <x:c r="E436" s="97" t="n">
        <x:f>MIN(ReadMe!$C$10,E435+K436)</x:f>
        <x:v>922.5309956057623</x:v>
      </x:c>
      <x:c r="F436" s="97" t="n">
        <x:f>MIN(ReadMe!$C$10,F435+L436)</x:f>
        <x:v>930</x:v>
      </x:c>
      <x:c r="G436" s="97" t="n">
        <x:f>MIN(ReadMe!$C$10,G435+M436)</x:f>
        <x:v>903.5549928417284</x:v>
      </x:c>
      <x:c r="H436" s="97" t="n">
        <x:f>MIN(ReadMe!$C$10,H435+N436)</x:f>
        <x:v>930</x:v>
      </x:c>
      <x:c r="I436" s="97" t="n">
        <x:f>IF(OR($A436&lt;=Drivers!$H$6,C435&gt;=ReadMe!$C$10),0,MAX(ReadMe!$C$15,(Drivers!$E$6+Drivers!$F$6*SIN($A436*ReadMe!$C$14+Drivers!$G$6))*INDEX(TrackData!$G$6:$G$315,MOD(INT(C435),ReadMe!$C$9)+1)*IF(AND($A436&gt;=Drivers!$I$6,$A436&lt;Drivers!$I$6+Drivers!$J$6),Drivers!$K$6,1)*IF(AND($A436&gt;=Drivers!$L$6,$A436&lt;Drivers!$L$6+Drivers!$M$6),Drivers!$N$6,1)))</x:f>
        <x:v>0</x:v>
      </x:c>
      <x:c r="J436" s="97" t="n">
        <x:f>IF(OR($A436&lt;=Drivers!$H$7,D435&gt;=ReadMe!$C$10),0,MAX(ReadMe!$C$15,(Drivers!$E$7+Drivers!$F$7*SIN($A436*ReadMe!$C$14+Drivers!$G$7))*INDEX(TrackData!$G$6:$G$315,MOD(INT(D435),ReadMe!$C$9)+1)*IF(AND($A436&gt;=Drivers!$I$7,$A436&lt;Drivers!$I$7+Drivers!$J$7),Drivers!$K$7,1)*IF(AND($A436&gt;=Drivers!$L$7,$A436&lt;Drivers!$L$7+Drivers!$M$7),Drivers!$N$7,1)))</x:f>
        <x:v>0</x:v>
      </x:c>
      <x:c r="K436" s="97" t="n">
        <x:f>IF(OR($A436&lt;=Drivers!$H$8,E435&gt;=ReadMe!$C$10),0,MAX(ReadMe!$C$15,(Drivers!$E$8+Drivers!$F$8*SIN($A436*ReadMe!$C$14+Drivers!$G$8))*INDEX(TrackData!$G$6:$G$315,MOD(INT(E435),ReadMe!$C$9)+1)*IF(AND($A436&gt;=Drivers!$I$8,$A436&lt;Drivers!$I$8+Drivers!$J$8),Drivers!$K$8,1)*IF(AND($A436&gt;=Drivers!$L$8,$A436&lt;Drivers!$L$8+Drivers!$M$8),Drivers!$N$8,1)))</x:f>
        <x:v>2.739707366894333</x:v>
      </x:c>
      <x:c r="L436" s="97" t="n">
        <x:f>IF(OR($A436&lt;=Drivers!$H$9,F435&gt;=ReadMe!$C$10),0,MAX(ReadMe!$C$15,(Drivers!$E$9+Drivers!$F$9*SIN($A436*ReadMe!$C$14+Drivers!$G$9))*INDEX(TrackData!$G$6:$G$315,MOD(INT(F435),ReadMe!$C$9)+1)*IF(AND($A436&gt;=Drivers!$I$9,$A436&lt;Drivers!$I$9+Drivers!$J$9),Drivers!$K$9,1)*IF(AND($A436&gt;=Drivers!$L$9,$A436&lt;Drivers!$L$9+Drivers!$M$9),Drivers!$N$9,1)))</x:f>
        <x:v>0</x:v>
      </x:c>
      <x:c r="M436" s="97" t="n">
        <x:f>IF(OR($A436&lt;=Drivers!$H$10,G435&gt;=ReadMe!$C$10),0,MAX(ReadMe!$C$15,(Drivers!$E$10+Drivers!$F$10*SIN($A436*ReadMe!$C$14+Drivers!$G$10))*INDEX(TrackData!$G$6:$G$315,MOD(INT(G435),ReadMe!$C$9)+1)*IF(AND($A436&gt;=Drivers!$I$10,$A436&lt;Drivers!$I$10+Drivers!$J$10),Drivers!$K$10,1)*IF(AND($A436&gt;=Drivers!$L$10,$A436&lt;Drivers!$L$10+Drivers!$M$10),Drivers!$N$10,1)))</x:f>
        <x:v>2.6633746373936606</x:v>
      </x:c>
      <x:c r="N436" s="97" t="n">
        <x:f>IF(OR($A436&lt;=Drivers!$H$11,H435&gt;=ReadMe!$C$10),0,MAX(ReadMe!$C$15,(Drivers!$E$11+Drivers!$F$11*SIN($A436*ReadMe!$C$14+Drivers!$G$11))*INDEX(TrackData!$G$6:$G$315,MOD(INT(H435),ReadMe!$C$9)+1)*IF(AND($A436&gt;=Drivers!$I$11,$A436&lt;Drivers!$I$11+Drivers!$J$11),Drivers!$K$11,1)*IF(AND($A436&gt;=Drivers!$L$11,$A436&lt;Drivers!$L$11+Drivers!$M$11),Drivers!$N$11,1)))</x:f>
        <x:v>0</x:v>
      </x:c>
      <x:c r="O436" t="n">
        <x:f>MIN(ReadMe!$C$8,MAX(0,INT(C436/ReadMe!$C$9)))</x:f>
        <x:v>3</x:v>
      </x:c>
      <x:c r="P436" t="n">
        <x:f>MIN(ReadMe!$C$8,MAX(0,INT(D436/ReadMe!$C$9)))</x:f>
        <x:v>3</x:v>
      </x:c>
      <x:c r="Q436" t="n">
        <x:f>MIN(ReadMe!$C$8,MAX(0,INT(E436/ReadMe!$C$9)))</x:f>
        <x:v>2</x:v>
      </x:c>
      <x:c r="R436" t="n">
        <x:f>MIN(ReadMe!$C$8,MAX(0,INT(F436/ReadMe!$C$9)))</x:f>
        <x:v>3</x:v>
      </x:c>
      <x:c r="S436" t="n">
        <x:f>MIN(ReadMe!$C$8,MAX(0,INT(G436/ReadMe!$C$9)))</x:f>
        <x:v>2</x:v>
      </x:c>
      <x:c r="T436" t="n">
        <x:f>MIN(ReadMe!$C$8,MAX(0,INT(H436/ReadMe!$C$9)))</x:f>
        <x:v>3</x:v>
      </x:c>
    </x:row>
    <x:row r="437">
      <x:c r="A437" t="n">
        <x:v>431</x:v>
      </x:c>
      <x:c r="B437" s="97" t="n">
        <x:f>A437*ReadMe!$C$12</x:f>
        <x:v>107.75</x:v>
      </x:c>
      <x:c r="C437" s="97" t="n">
        <x:f>MIN(ReadMe!$C$10,C436+I437)</x:f>
        <x:v>930</x:v>
      </x:c>
      <x:c r="D437" s="97" t="n">
        <x:f>MIN(ReadMe!$C$10,D436+J437)</x:f>
        <x:v>930</x:v>
      </x:c>
      <x:c r="E437" s="97" t="n">
        <x:f>MIN(ReadMe!$C$10,E436+K437)</x:f>
        <x:v>925.2964401114114</x:v>
      </x:c>
      <x:c r="F437" s="97" t="n">
        <x:f>MIN(ReadMe!$C$10,F436+L437)</x:f>
        <x:v>930</x:v>
      </x:c>
      <x:c r="G437" s="97" t="n">
        <x:f>MIN(ReadMe!$C$10,G436+M437)</x:f>
        <x:v>906.1922839125995</x:v>
      </x:c>
      <x:c r="H437" s="97" t="n">
        <x:f>MIN(ReadMe!$C$10,H436+N437)</x:f>
        <x:v>930</x:v>
      </x:c>
      <x:c r="I437" s="97" t="n">
        <x:f>IF(OR($A437&lt;=Drivers!$H$6,C436&gt;=ReadMe!$C$10),0,MAX(ReadMe!$C$15,(Drivers!$E$6+Drivers!$F$6*SIN($A437*ReadMe!$C$14+Drivers!$G$6))*INDEX(TrackData!$G$6:$G$315,MOD(INT(C436),ReadMe!$C$9)+1)*IF(AND($A437&gt;=Drivers!$I$6,$A437&lt;Drivers!$I$6+Drivers!$J$6),Drivers!$K$6,1)*IF(AND($A437&gt;=Drivers!$L$6,$A437&lt;Drivers!$L$6+Drivers!$M$6),Drivers!$N$6,1)))</x:f>
        <x:v>0</x:v>
      </x:c>
      <x:c r="J437" s="97" t="n">
        <x:f>IF(OR($A437&lt;=Drivers!$H$7,D436&gt;=ReadMe!$C$10),0,MAX(ReadMe!$C$15,(Drivers!$E$7+Drivers!$F$7*SIN($A437*ReadMe!$C$14+Drivers!$G$7))*INDEX(TrackData!$G$6:$G$315,MOD(INT(D436),ReadMe!$C$9)+1)*IF(AND($A437&gt;=Drivers!$I$7,$A437&lt;Drivers!$I$7+Drivers!$J$7),Drivers!$K$7,1)*IF(AND($A437&gt;=Drivers!$L$7,$A437&lt;Drivers!$L$7+Drivers!$M$7),Drivers!$N$7,1)))</x:f>
        <x:v>0</x:v>
      </x:c>
      <x:c r="K437" s="97" t="n">
        <x:f>IF(OR($A437&lt;=Drivers!$H$8,E436&gt;=ReadMe!$C$10),0,MAX(ReadMe!$C$15,(Drivers!$E$8+Drivers!$F$8*SIN($A437*ReadMe!$C$14+Drivers!$G$8))*INDEX(TrackData!$G$6:$G$315,MOD(INT(E436),ReadMe!$C$9)+1)*IF(AND($A437&gt;=Drivers!$I$8,$A437&lt;Drivers!$I$8+Drivers!$J$8),Drivers!$K$8,1)*IF(AND($A437&gt;=Drivers!$L$8,$A437&lt;Drivers!$L$8+Drivers!$M$8),Drivers!$N$8,1)))</x:f>
        <x:v>2.7654445056490995</x:v>
      </x:c>
      <x:c r="L437" s="97" t="n">
        <x:f>IF(OR($A437&lt;=Drivers!$H$9,F436&gt;=ReadMe!$C$10),0,MAX(ReadMe!$C$15,(Drivers!$E$9+Drivers!$F$9*SIN($A437*ReadMe!$C$14+Drivers!$G$9))*INDEX(TrackData!$G$6:$G$315,MOD(INT(F436),ReadMe!$C$9)+1)*IF(AND($A437&gt;=Drivers!$I$9,$A437&lt;Drivers!$I$9+Drivers!$J$9),Drivers!$K$9,1)*IF(AND($A437&gt;=Drivers!$L$9,$A437&lt;Drivers!$L$9+Drivers!$M$9),Drivers!$N$9,1)))</x:f>
        <x:v>0</x:v>
      </x:c>
      <x:c r="M437" s="97" t="n">
        <x:f>IF(OR($A437&lt;=Drivers!$H$10,G436&gt;=ReadMe!$C$10),0,MAX(ReadMe!$C$15,(Drivers!$E$10+Drivers!$F$10*SIN($A437*ReadMe!$C$14+Drivers!$G$10))*INDEX(TrackData!$G$6:$G$315,MOD(INT(G436),ReadMe!$C$9)+1)*IF(AND($A437&gt;=Drivers!$I$10,$A437&lt;Drivers!$I$10+Drivers!$J$10),Drivers!$K$10,1)*IF(AND($A437&gt;=Drivers!$L$10,$A437&lt;Drivers!$L$10+Drivers!$M$10),Drivers!$N$10,1)))</x:f>
        <x:v>2.637291070871</x:v>
      </x:c>
      <x:c r="N437" s="97" t="n">
        <x:f>IF(OR($A437&lt;=Drivers!$H$11,H436&gt;=ReadMe!$C$10),0,MAX(ReadMe!$C$15,(Drivers!$E$11+Drivers!$F$11*SIN($A437*ReadMe!$C$14+Drivers!$G$11))*INDEX(TrackData!$G$6:$G$315,MOD(INT(H436),ReadMe!$C$9)+1)*IF(AND($A437&gt;=Drivers!$I$11,$A437&lt;Drivers!$I$11+Drivers!$J$11),Drivers!$K$11,1)*IF(AND($A437&gt;=Drivers!$L$11,$A437&lt;Drivers!$L$11+Drivers!$M$11),Drivers!$N$11,1)))</x:f>
        <x:v>0</x:v>
      </x:c>
      <x:c r="O437" t="n">
        <x:f>MIN(ReadMe!$C$8,MAX(0,INT(C437/ReadMe!$C$9)))</x:f>
        <x:v>3</x:v>
      </x:c>
      <x:c r="P437" t="n">
        <x:f>MIN(ReadMe!$C$8,MAX(0,INT(D437/ReadMe!$C$9)))</x:f>
        <x:v>3</x:v>
      </x:c>
      <x:c r="Q437" t="n">
        <x:f>MIN(ReadMe!$C$8,MAX(0,INT(E437/ReadMe!$C$9)))</x:f>
        <x:v>2</x:v>
      </x:c>
      <x:c r="R437" t="n">
        <x:f>MIN(ReadMe!$C$8,MAX(0,INT(F437/ReadMe!$C$9)))</x:f>
        <x:v>3</x:v>
      </x:c>
      <x:c r="S437" t="n">
        <x:f>MIN(ReadMe!$C$8,MAX(0,INT(G437/ReadMe!$C$9)))</x:f>
        <x:v>2</x:v>
      </x:c>
      <x:c r="T437" t="n">
        <x:f>MIN(ReadMe!$C$8,MAX(0,INT(H437/ReadMe!$C$9)))</x:f>
        <x:v>3</x:v>
      </x:c>
    </x:row>
    <x:row r="438">
      <x:c r="A438" t="n">
        <x:v>432</x:v>
      </x:c>
      <x:c r="B438" s="97" t="n">
        <x:f>A438*ReadMe!$C$12</x:f>
        <x:v>108</x:v>
      </x:c>
      <x:c r="C438" s="97" t="n">
        <x:f>MIN(ReadMe!$C$10,C437+I438)</x:f>
        <x:v>930</x:v>
      </x:c>
      <x:c r="D438" s="97" t="n">
        <x:f>MIN(ReadMe!$C$10,D437+J438)</x:f>
        <x:v>930</x:v>
      </x:c>
      <x:c r="E438" s="97" t="n">
        <x:f>MIN(ReadMe!$C$10,E437+K438)</x:f>
        <x:v>928.086276111394</x:v>
      </x:c>
      <x:c r="F438" s="97" t="n">
        <x:f>MIN(ReadMe!$C$10,F437+L438)</x:f>
        <x:v>930</x:v>
      </x:c>
      <x:c r="G438" s="97" t="n">
        <x:f>MIN(ReadMe!$C$10,G437+M438)</x:f>
        <x:v>908.8028904139053</x:v>
      </x:c>
      <x:c r="H438" s="97" t="n">
        <x:f>MIN(ReadMe!$C$10,H437+N438)</x:f>
        <x:v>930</x:v>
      </x:c>
      <x:c r="I438" s="97" t="n">
        <x:f>IF(OR($A438&lt;=Drivers!$H$6,C437&gt;=ReadMe!$C$10),0,MAX(ReadMe!$C$15,(Drivers!$E$6+Drivers!$F$6*SIN($A438*ReadMe!$C$14+Drivers!$G$6))*INDEX(TrackData!$G$6:$G$315,MOD(INT(C437),ReadMe!$C$9)+1)*IF(AND($A438&gt;=Drivers!$I$6,$A438&lt;Drivers!$I$6+Drivers!$J$6),Drivers!$K$6,1)*IF(AND($A438&gt;=Drivers!$L$6,$A438&lt;Drivers!$L$6+Drivers!$M$6),Drivers!$N$6,1)))</x:f>
        <x:v>0</x:v>
      </x:c>
      <x:c r="J438" s="97" t="n">
        <x:f>IF(OR($A438&lt;=Drivers!$H$7,D437&gt;=ReadMe!$C$10),0,MAX(ReadMe!$C$15,(Drivers!$E$7+Drivers!$F$7*SIN($A438*ReadMe!$C$14+Drivers!$G$7))*INDEX(TrackData!$G$6:$G$315,MOD(INT(D437),ReadMe!$C$9)+1)*IF(AND($A438&gt;=Drivers!$I$7,$A438&lt;Drivers!$I$7+Drivers!$J$7),Drivers!$K$7,1)*IF(AND($A438&gt;=Drivers!$L$7,$A438&lt;Drivers!$L$7+Drivers!$M$7),Drivers!$N$7,1)))</x:f>
        <x:v>0</x:v>
      </x:c>
      <x:c r="K438" s="97" t="n">
        <x:f>IF(OR($A438&lt;=Drivers!$H$8,E437&gt;=ReadMe!$C$10),0,MAX(ReadMe!$C$15,(Drivers!$E$8+Drivers!$F$8*SIN($A438*ReadMe!$C$14+Drivers!$G$8))*INDEX(TrackData!$G$6:$G$315,MOD(INT(E437),ReadMe!$C$9)+1)*IF(AND($A438&gt;=Drivers!$I$8,$A438&lt;Drivers!$I$8+Drivers!$J$8),Drivers!$K$8,1)*IF(AND($A438&gt;=Drivers!$L$8,$A438&lt;Drivers!$L$8+Drivers!$M$8),Drivers!$N$8,1)))</x:f>
        <x:v>2.789835999982649</x:v>
      </x:c>
      <x:c r="L438" s="97" t="n">
        <x:f>IF(OR($A438&lt;=Drivers!$H$9,F437&gt;=ReadMe!$C$10),0,MAX(ReadMe!$C$15,(Drivers!$E$9+Drivers!$F$9*SIN($A438*ReadMe!$C$14+Drivers!$G$9))*INDEX(TrackData!$G$6:$G$315,MOD(INT(F437),ReadMe!$C$9)+1)*IF(AND($A438&gt;=Drivers!$I$9,$A438&lt;Drivers!$I$9+Drivers!$J$9),Drivers!$K$9,1)*IF(AND($A438&gt;=Drivers!$L$9,$A438&lt;Drivers!$L$9+Drivers!$M$9),Drivers!$N$9,1)))</x:f>
        <x:v>0</x:v>
      </x:c>
      <x:c r="M438" s="97" t="n">
        <x:f>IF(OR($A438&lt;=Drivers!$H$10,G437&gt;=ReadMe!$C$10),0,MAX(ReadMe!$C$15,(Drivers!$E$10+Drivers!$F$10*SIN($A438*ReadMe!$C$14+Drivers!$G$10))*INDEX(TrackData!$G$6:$G$315,MOD(INT(G437),ReadMe!$C$9)+1)*IF(AND($A438&gt;=Drivers!$I$10,$A438&lt;Drivers!$I$10+Drivers!$J$10),Drivers!$K$10,1)*IF(AND($A438&gt;=Drivers!$L$10,$A438&lt;Drivers!$L$10+Drivers!$M$10),Drivers!$N$10,1)))</x:f>
        <x:v>2.6106065013058157</x:v>
      </x:c>
      <x:c r="N438" s="97" t="n">
        <x:f>IF(OR($A438&lt;=Drivers!$H$11,H437&gt;=ReadMe!$C$10),0,MAX(ReadMe!$C$15,(Drivers!$E$11+Drivers!$F$11*SIN($A438*ReadMe!$C$14+Drivers!$G$11))*INDEX(TrackData!$G$6:$G$315,MOD(INT(H437),ReadMe!$C$9)+1)*IF(AND($A438&gt;=Drivers!$I$11,$A438&lt;Drivers!$I$11+Drivers!$J$11),Drivers!$K$11,1)*IF(AND($A438&gt;=Drivers!$L$11,$A438&lt;Drivers!$L$11+Drivers!$M$11),Drivers!$N$11,1)))</x:f>
        <x:v>0</x:v>
      </x:c>
      <x:c r="O438" t="n">
        <x:f>MIN(ReadMe!$C$8,MAX(0,INT(C438/ReadMe!$C$9)))</x:f>
        <x:v>3</x:v>
      </x:c>
      <x:c r="P438" t="n">
        <x:f>MIN(ReadMe!$C$8,MAX(0,INT(D438/ReadMe!$C$9)))</x:f>
        <x:v>3</x:v>
      </x:c>
      <x:c r="Q438" t="n">
        <x:f>MIN(ReadMe!$C$8,MAX(0,INT(E438/ReadMe!$C$9)))</x:f>
        <x:v>2</x:v>
      </x:c>
      <x:c r="R438" t="n">
        <x:f>MIN(ReadMe!$C$8,MAX(0,INT(F438/ReadMe!$C$9)))</x:f>
        <x:v>3</x:v>
      </x:c>
      <x:c r="S438" t="n">
        <x:f>MIN(ReadMe!$C$8,MAX(0,INT(G438/ReadMe!$C$9)))</x:f>
        <x:v>2</x:v>
      </x:c>
      <x:c r="T438" t="n">
        <x:f>MIN(ReadMe!$C$8,MAX(0,INT(H438/ReadMe!$C$9)))</x:f>
        <x:v>3</x:v>
      </x:c>
    </x:row>
    <x:row r="439">
      <x:c r="A439" t="n">
        <x:v>433</x:v>
      </x:c>
      <x:c r="B439" s="97" t="n">
        <x:f>A439*ReadMe!$C$12</x:f>
        <x:v>108.25</x:v>
      </x:c>
      <x:c r="C439" s="97" t="n">
        <x:f>MIN(ReadMe!$C$10,C438+I439)</x:f>
        <x:v>930</x:v>
      </x:c>
      <x:c r="D439" s="97" t="n">
        <x:f>MIN(ReadMe!$C$10,D438+J439)</x:f>
        <x:v>930</x:v>
      </x:c>
      <x:c r="E439" s="97" t="n">
        <x:f>MIN(ReadMe!$C$10,E438+K439)</x:f>
        <x:v>930</x:v>
      </x:c>
      <x:c r="F439" s="97" t="n">
        <x:f>MIN(ReadMe!$C$10,F438+L439)</x:f>
        <x:v>930</x:v>
      </x:c>
      <x:c r="G439" s="97" t="n">
        <x:f>MIN(ReadMe!$C$10,G438+M439)</x:f>
        <x:v>911.3863950670936</x:v>
      </x:c>
      <x:c r="H439" s="97" t="n">
        <x:f>MIN(ReadMe!$C$10,H438+N439)</x:f>
        <x:v>930</x:v>
      </x:c>
      <x:c r="I439" s="97" t="n">
        <x:f>IF(OR($A439&lt;=Drivers!$H$6,C438&gt;=ReadMe!$C$10),0,MAX(ReadMe!$C$15,(Drivers!$E$6+Drivers!$F$6*SIN($A439*ReadMe!$C$14+Drivers!$G$6))*INDEX(TrackData!$G$6:$G$315,MOD(INT(C438),ReadMe!$C$9)+1)*IF(AND($A439&gt;=Drivers!$I$6,$A439&lt;Drivers!$I$6+Drivers!$J$6),Drivers!$K$6,1)*IF(AND($A439&gt;=Drivers!$L$6,$A439&lt;Drivers!$L$6+Drivers!$M$6),Drivers!$N$6,1)))</x:f>
        <x:v>0</x:v>
      </x:c>
      <x:c r="J439" s="97" t="n">
        <x:f>IF(OR($A439&lt;=Drivers!$H$7,D438&gt;=ReadMe!$C$10),0,MAX(ReadMe!$C$15,(Drivers!$E$7+Drivers!$F$7*SIN($A439*ReadMe!$C$14+Drivers!$G$7))*INDEX(TrackData!$G$6:$G$315,MOD(INT(D438),ReadMe!$C$9)+1)*IF(AND($A439&gt;=Drivers!$I$7,$A439&lt;Drivers!$I$7+Drivers!$J$7),Drivers!$K$7,1)*IF(AND($A439&gt;=Drivers!$L$7,$A439&lt;Drivers!$L$7+Drivers!$M$7),Drivers!$N$7,1)))</x:f>
        <x:v>0</x:v>
      </x:c>
      <x:c r="K439" s="97" t="n">
        <x:f>IF(OR($A439&lt;=Drivers!$H$8,E438&gt;=ReadMe!$C$10),0,MAX(ReadMe!$C$15,(Drivers!$E$8+Drivers!$F$8*SIN($A439*ReadMe!$C$14+Drivers!$G$8))*INDEX(TrackData!$G$6:$G$315,MOD(INT(E438),ReadMe!$C$9)+1)*IF(AND($A439&gt;=Drivers!$I$8,$A439&lt;Drivers!$I$8+Drivers!$J$8),Drivers!$K$8,1)*IF(AND($A439&gt;=Drivers!$L$8,$A439&lt;Drivers!$L$8+Drivers!$M$8),Drivers!$N$8,1)))</x:f>
        <x:v>2.8127139133333157</x:v>
      </x:c>
      <x:c r="L439" s="97" t="n">
        <x:f>IF(OR($A439&lt;=Drivers!$H$9,F438&gt;=ReadMe!$C$10),0,MAX(ReadMe!$C$15,(Drivers!$E$9+Drivers!$F$9*SIN($A439*ReadMe!$C$14+Drivers!$G$9))*INDEX(TrackData!$G$6:$G$315,MOD(INT(F438),ReadMe!$C$9)+1)*IF(AND($A439&gt;=Drivers!$I$9,$A439&lt;Drivers!$I$9+Drivers!$J$9),Drivers!$K$9,1)*IF(AND($A439&gt;=Drivers!$L$9,$A439&lt;Drivers!$L$9+Drivers!$M$9),Drivers!$N$9,1)))</x:f>
        <x:v>0</x:v>
      </x:c>
      <x:c r="M439" s="97" t="n">
        <x:f>IF(OR($A439&lt;=Drivers!$H$10,G438&gt;=ReadMe!$C$10),0,MAX(ReadMe!$C$15,(Drivers!$E$10+Drivers!$F$10*SIN($A439*ReadMe!$C$14+Drivers!$G$10))*INDEX(TrackData!$G$6:$G$315,MOD(INT(G438),ReadMe!$C$9)+1)*IF(AND($A439&gt;=Drivers!$I$10,$A439&lt;Drivers!$I$10+Drivers!$J$10),Drivers!$K$10,1)*IF(AND($A439&gt;=Drivers!$L$10,$A439&lt;Drivers!$L$10+Drivers!$M$10),Drivers!$N$10,1)))</x:f>
        <x:v>2.5835046531883346</x:v>
      </x:c>
      <x:c r="N439" s="97" t="n">
        <x:f>IF(OR($A439&lt;=Drivers!$H$11,H438&gt;=ReadMe!$C$10),0,MAX(ReadMe!$C$15,(Drivers!$E$11+Drivers!$F$11*SIN($A439*ReadMe!$C$14+Drivers!$G$11))*INDEX(TrackData!$G$6:$G$315,MOD(INT(H438),ReadMe!$C$9)+1)*IF(AND($A439&gt;=Drivers!$I$11,$A439&lt;Drivers!$I$11+Drivers!$J$11),Drivers!$K$11,1)*IF(AND($A439&gt;=Drivers!$L$11,$A439&lt;Drivers!$L$11+Drivers!$M$11),Drivers!$N$11,1)))</x:f>
        <x:v>0</x:v>
      </x:c>
      <x:c r="O439" t="n">
        <x:f>MIN(ReadMe!$C$8,MAX(0,INT(C439/ReadMe!$C$9)))</x:f>
        <x:v>3</x:v>
      </x:c>
      <x:c r="P439" t="n">
        <x:f>MIN(ReadMe!$C$8,MAX(0,INT(D439/ReadMe!$C$9)))</x:f>
        <x:v>3</x:v>
      </x:c>
      <x:c r="Q439" t="n">
        <x:f>MIN(ReadMe!$C$8,MAX(0,INT(E439/ReadMe!$C$9)))</x:f>
        <x:v>3</x:v>
      </x:c>
      <x:c r="R439" t="n">
        <x:f>MIN(ReadMe!$C$8,MAX(0,INT(F439/ReadMe!$C$9)))</x:f>
        <x:v>3</x:v>
      </x:c>
      <x:c r="S439" t="n">
        <x:f>MIN(ReadMe!$C$8,MAX(0,INT(G439/ReadMe!$C$9)))</x:f>
        <x:v>2</x:v>
      </x:c>
      <x:c r="T439" t="n">
        <x:f>MIN(ReadMe!$C$8,MAX(0,INT(H439/ReadMe!$C$9)))</x:f>
        <x:v>3</x:v>
      </x:c>
    </x:row>
    <x:row r="440">
      <x:c r="A440" t="n">
        <x:v>434</x:v>
      </x:c>
      <x:c r="B440" s="97" t="n">
        <x:f>A440*ReadMe!$C$12</x:f>
        <x:v>108.5</x:v>
      </x:c>
      <x:c r="C440" s="97" t="n">
        <x:f>MIN(ReadMe!$C$10,C439+I440)</x:f>
        <x:v>930</x:v>
      </x:c>
      <x:c r="D440" s="97" t="n">
        <x:f>MIN(ReadMe!$C$10,D439+J440)</x:f>
        <x:v>930</x:v>
      </x:c>
      <x:c r="E440" s="97" t="n">
        <x:f>MIN(ReadMe!$C$10,E439+K440)</x:f>
        <x:v>930</x:v>
      </x:c>
      <x:c r="F440" s="97" t="n">
        <x:f>MIN(ReadMe!$C$10,F439+L440)</x:f>
        <x:v>930</x:v>
      </x:c>
      <x:c r="G440" s="97" t="n">
        <x:f>MIN(ReadMe!$C$10,G439+M440)</x:f>
        <x:v>913.9425671910844</x:v>
      </x:c>
      <x:c r="H440" s="97" t="n">
        <x:f>MIN(ReadMe!$C$10,H439+N440)</x:f>
        <x:v>930</x:v>
      </x:c>
      <x:c r="I440" s="97" t="n">
        <x:f>IF(OR($A440&lt;=Drivers!$H$6,C439&gt;=ReadMe!$C$10),0,MAX(ReadMe!$C$15,(Drivers!$E$6+Drivers!$F$6*SIN($A440*ReadMe!$C$14+Drivers!$G$6))*INDEX(TrackData!$G$6:$G$315,MOD(INT(C439),ReadMe!$C$9)+1)*IF(AND($A440&gt;=Drivers!$I$6,$A440&lt;Drivers!$I$6+Drivers!$J$6),Drivers!$K$6,1)*IF(AND($A440&gt;=Drivers!$L$6,$A440&lt;Drivers!$L$6+Drivers!$M$6),Drivers!$N$6,1)))</x:f>
        <x:v>0</x:v>
      </x:c>
      <x:c r="J440" s="97" t="n">
        <x:f>IF(OR($A440&lt;=Drivers!$H$7,D439&gt;=ReadMe!$C$10),0,MAX(ReadMe!$C$15,(Drivers!$E$7+Drivers!$F$7*SIN($A440*ReadMe!$C$14+Drivers!$G$7))*INDEX(TrackData!$G$6:$G$315,MOD(INT(D439),ReadMe!$C$9)+1)*IF(AND($A440&gt;=Drivers!$I$7,$A440&lt;Drivers!$I$7+Drivers!$J$7),Drivers!$K$7,1)*IF(AND($A440&gt;=Drivers!$L$7,$A440&lt;Drivers!$L$7+Drivers!$M$7),Drivers!$N$7,1)))</x:f>
        <x:v>0</x:v>
      </x:c>
      <x:c r="K440" s="97" t="n">
        <x:f>IF(OR($A440&lt;=Drivers!$H$8,E439&gt;=ReadMe!$C$10),0,MAX(ReadMe!$C$15,(Drivers!$E$8+Drivers!$F$8*SIN($A440*ReadMe!$C$14+Drivers!$G$8))*INDEX(TrackData!$G$6:$G$315,MOD(INT(E439),ReadMe!$C$9)+1)*IF(AND($A440&gt;=Drivers!$I$8,$A440&lt;Drivers!$I$8+Drivers!$J$8),Drivers!$K$8,1)*IF(AND($A440&gt;=Drivers!$L$8,$A440&lt;Drivers!$L$8+Drivers!$M$8),Drivers!$N$8,1)))</x:f>
        <x:v>0</x:v>
      </x:c>
      <x:c r="L440" s="97" t="n">
        <x:f>IF(OR($A440&lt;=Drivers!$H$9,F439&gt;=ReadMe!$C$10),0,MAX(ReadMe!$C$15,(Drivers!$E$9+Drivers!$F$9*SIN($A440*ReadMe!$C$14+Drivers!$G$9))*INDEX(TrackData!$G$6:$G$315,MOD(INT(F439),ReadMe!$C$9)+1)*IF(AND($A440&gt;=Drivers!$I$9,$A440&lt;Drivers!$I$9+Drivers!$J$9),Drivers!$K$9,1)*IF(AND($A440&gt;=Drivers!$L$9,$A440&lt;Drivers!$L$9+Drivers!$M$9),Drivers!$N$9,1)))</x:f>
        <x:v>0</x:v>
      </x:c>
      <x:c r="M440" s="97" t="n">
        <x:f>IF(OR($A440&lt;=Drivers!$H$10,G439&gt;=ReadMe!$C$10),0,MAX(ReadMe!$C$15,(Drivers!$E$10+Drivers!$F$10*SIN($A440*ReadMe!$C$14+Drivers!$G$10))*INDEX(TrackData!$G$6:$G$315,MOD(INT(G439),ReadMe!$C$9)+1)*IF(AND($A440&gt;=Drivers!$I$10,$A440&lt;Drivers!$I$10+Drivers!$J$10),Drivers!$K$10,1)*IF(AND($A440&gt;=Drivers!$L$10,$A440&lt;Drivers!$L$10+Drivers!$M$10),Drivers!$N$10,1)))</x:f>
        <x:v>2.55617212399083</x:v>
      </x:c>
      <x:c r="N440" s="97" t="n">
        <x:f>IF(OR($A440&lt;=Drivers!$H$11,H439&gt;=ReadMe!$C$10),0,MAX(ReadMe!$C$15,(Drivers!$E$11+Drivers!$F$11*SIN($A440*ReadMe!$C$14+Drivers!$G$11))*INDEX(TrackData!$G$6:$G$315,MOD(INT(H439),ReadMe!$C$9)+1)*IF(AND($A440&gt;=Drivers!$I$11,$A440&lt;Drivers!$I$11+Drivers!$J$11),Drivers!$K$11,1)*IF(AND($A440&gt;=Drivers!$L$11,$A440&lt;Drivers!$L$11+Drivers!$M$11),Drivers!$N$11,1)))</x:f>
        <x:v>0</x:v>
      </x:c>
      <x:c r="O440" t="n">
        <x:f>MIN(ReadMe!$C$8,MAX(0,INT(C440/ReadMe!$C$9)))</x:f>
        <x:v>3</x:v>
      </x:c>
      <x:c r="P440" t="n">
        <x:f>MIN(ReadMe!$C$8,MAX(0,INT(D440/ReadMe!$C$9)))</x:f>
        <x:v>3</x:v>
      </x:c>
      <x:c r="Q440" t="n">
        <x:f>MIN(ReadMe!$C$8,MAX(0,INT(E440/ReadMe!$C$9)))</x:f>
        <x:v>3</x:v>
      </x:c>
      <x:c r="R440" t="n">
        <x:f>MIN(ReadMe!$C$8,MAX(0,INT(F440/ReadMe!$C$9)))</x:f>
        <x:v>3</x:v>
      </x:c>
      <x:c r="S440" t="n">
        <x:f>MIN(ReadMe!$C$8,MAX(0,INT(G440/ReadMe!$C$9)))</x:f>
        <x:v>2</x:v>
      </x:c>
      <x:c r="T440" t="n">
        <x:f>MIN(ReadMe!$C$8,MAX(0,INT(H440/ReadMe!$C$9)))</x:f>
        <x:v>3</x:v>
      </x:c>
    </x:row>
    <x:row r="441">
      <x:c r="A441" t="n">
        <x:v>435</x:v>
      </x:c>
      <x:c r="B441" s="97" t="n">
        <x:f>A441*ReadMe!$C$12</x:f>
        <x:v>108.75</x:v>
      </x:c>
      <x:c r="C441" s="97" t="n">
        <x:f>MIN(ReadMe!$C$10,C440+I441)</x:f>
        <x:v>930</x:v>
      </x:c>
      <x:c r="D441" s="97" t="n">
        <x:f>MIN(ReadMe!$C$10,D440+J441)</x:f>
        <x:v>930</x:v>
      </x:c>
      <x:c r="E441" s="97" t="n">
        <x:f>MIN(ReadMe!$C$10,E440+K441)</x:f>
        <x:v>930</x:v>
      </x:c>
      <x:c r="F441" s="97" t="n">
        <x:f>MIN(ReadMe!$C$10,F440+L441)</x:f>
        <x:v>930</x:v>
      </x:c>
      <x:c r="G441" s="97" t="n">
        <x:f>MIN(ReadMe!$C$10,G440+M441)</x:f>
        <x:v>916.4713642905199</x:v>
      </x:c>
      <x:c r="H441" s="97" t="n">
        <x:f>MIN(ReadMe!$C$10,H440+N441)</x:f>
        <x:v>930</x:v>
      </x:c>
      <x:c r="I441" s="97" t="n">
        <x:f>IF(OR($A441&lt;=Drivers!$H$6,C440&gt;=ReadMe!$C$10),0,MAX(ReadMe!$C$15,(Drivers!$E$6+Drivers!$F$6*SIN($A441*ReadMe!$C$14+Drivers!$G$6))*INDEX(TrackData!$G$6:$G$315,MOD(INT(C440),ReadMe!$C$9)+1)*IF(AND($A441&gt;=Drivers!$I$6,$A441&lt;Drivers!$I$6+Drivers!$J$6),Drivers!$K$6,1)*IF(AND($A441&gt;=Drivers!$L$6,$A441&lt;Drivers!$L$6+Drivers!$M$6),Drivers!$N$6,1)))</x:f>
        <x:v>0</x:v>
      </x:c>
      <x:c r="J441" s="97" t="n">
        <x:f>IF(OR($A441&lt;=Drivers!$H$7,D440&gt;=ReadMe!$C$10),0,MAX(ReadMe!$C$15,(Drivers!$E$7+Drivers!$F$7*SIN($A441*ReadMe!$C$14+Drivers!$G$7))*INDEX(TrackData!$G$6:$G$315,MOD(INT(D440),ReadMe!$C$9)+1)*IF(AND($A441&gt;=Drivers!$I$7,$A441&lt;Drivers!$I$7+Drivers!$J$7),Drivers!$K$7,1)*IF(AND($A441&gt;=Drivers!$L$7,$A441&lt;Drivers!$L$7+Drivers!$M$7),Drivers!$N$7,1)))</x:f>
        <x:v>0</x:v>
      </x:c>
      <x:c r="K441" s="97" t="n">
        <x:f>IF(OR($A441&lt;=Drivers!$H$8,E440&gt;=ReadMe!$C$10),0,MAX(ReadMe!$C$15,(Drivers!$E$8+Drivers!$F$8*SIN($A441*ReadMe!$C$14+Drivers!$G$8))*INDEX(TrackData!$G$6:$G$315,MOD(INT(E440),ReadMe!$C$9)+1)*IF(AND($A441&gt;=Drivers!$I$8,$A441&lt;Drivers!$I$8+Drivers!$J$8),Drivers!$K$8,1)*IF(AND($A441&gt;=Drivers!$L$8,$A441&lt;Drivers!$L$8+Drivers!$M$8),Drivers!$N$8,1)))</x:f>
        <x:v>0</x:v>
      </x:c>
      <x:c r="L441" s="97" t="n">
        <x:f>IF(OR($A441&lt;=Drivers!$H$9,F440&gt;=ReadMe!$C$10),0,MAX(ReadMe!$C$15,(Drivers!$E$9+Drivers!$F$9*SIN($A441*ReadMe!$C$14+Drivers!$G$9))*INDEX(TrackData!$G$6:$G$315,MOD(INT(F440),ReadMe!$C$9)+1)*IF(AND($A441&gt;=Drivers!$I$9,$A441&lt;Drivers!$I$9+Drivers!$J$9),Drivers!$K$9,1)*IF(AND($A441&gt;=Drivers!$L$9,$A441&lt;Drivers!$L$9+Drivers!$M$9),Drivers!$N$9,1)))</x:f>
        <x:v>0</x:v>
      </x:c>
      <x:c r="M441" s="97" t="n">
        <x:f>IF(OR($A441&lt;=Drivers!$H$10,G440&gt;=ReadMe!$C$10),0,MAX(ReadMe!$C$15,(Drivers!$E$10+Drivers!$F$10*SIN($A441*ReadMe!$C$14+Drivers!$G$10))*INDEX(TrackData!$G$6:$G$315,MOD(INT(G440),ReadMe!$C$9)+1)*IF(AND($A441&gt;=Drivers!$I$10,$A441&lt;Drivers!$I$10+Drivers!$J$10),Drivers!$K$10,1)*IF(AND($A441&gt;=Drivers!$L$10,$A441&lt;Drivers!$L$10+Drivers!$M$10),Drivers!$N$10,1)))</x:f>
        <x:v>2.5287970994354327</x:v>
      </x:c>
      <x:c r="N441" s="97" t="n">
        <x:f>IF(OR($A441&lt;=Drivers!$H$11,H440&gt;=ReadMe!$C$10),0,MAX(ReadMe!$C$15,(Drivers!$E$11+Drivers!$F$11*SIN($A441*ReadMe!$C$14+Drivers!$G$11))*INDEX(TrackData!$G$6:$G$315,MOD(INT(H440),ReadMe!$C$9)+1)*IF(AND($A441&gt;=Drivers!$I$11,$A441&lt;Drivers!$I$11+Drivers!$J$11),Drivers!$K$11,1)*IF(AND($A441&gt;=Drivers!$L$11,$A441&lt;Drivers!$L$11+Drivers!$M$11),Drivers!$N$11,1)))</x:f>
        <x:v>0</x:v>
      </x:c>
      <x:c r="O441" t="n">
        <x:f>MIN(ReadMe!$C$8,MAX(0,INT(C441/ReadMe!$C$9)))</x:f>
        <x:v>3</x:v>
      </x:c>
      <x:c r="P441" t="n">
        <x:f>MIN(ReadMe!$C$8,MAX(0,INT(D441/ReadMe!$C$9)))</x:f>
        <x:v>3</x:v>
      </x:c>
      <x:c r="Q441" t="n">
        <x:f>MIN(ReadMe!$C$8,MAX(0,INT(E441/ReadMe!$C$9)))</x:f>
        <x:v>3</x:v>
      </x:c>
      <x:c r="R441" t="n">
        <x:f>MIN(ReadMe!$C$8,MAX(0,INT(F441/ReadMe!$C$9)))</x:f>
        <x:v>3</x:v>
      </x:c>
      <x:c r="S441" t="n">
        <x:f>MIN(ReadMe!$C$8,MAX(0,INT(G441/ReadMe!$C$9)))</x:f>
        <x:v>2</x:v>
      </x:c>
      <x:c r="T441" t="n">
        <x:f>MIN(ReadMe!$C$8,MAX(0,INT(H441/ReadMe!$C$9)))</x:f>
        <x:v>3</x:v>
      </x:c>
    </x:row>
    <x:row r="442">
      <x:c r="A442" t="n">
        <x:v>436</x:v>
      </x:c>
      <x:c r="B442" s="97" t="n">
        <x:f>A442*ReadMe!$C$12</x:f>
        <x:v>109</x:v>
      </x:c>
      <x:c r="C442" s="97" t="n">
        <x:f>MIN(ReadMe!$C$10,C441+I442)</x:f>
        <x:v>930</x:v>
      </x:c>
      <x:c r="D442" s="97" t="n">
        <x:f>MIN(ReadMe!$C$10,D441+J442)</x:f>
        <x:v>930</x:v>
      </x:c>
      <x:c r="E442" s="97" t="n">
        <x:f>MIN(ReadMe!$C$10,E441+K442)</x:f>
        <x:v>930</x:v>
      </x:c>
      <x:c r="F442" s="97" t="n">
        <x:f>MIN(ReadMe!$C$10,F441+L442)</x:f>
        <x:v>930</x:v>
      </x:c>
      <x:c r="G442" s="97" t="n">
        <x:f>MIN(ReadMe!$C$10,G441+M442)</x:f>
        <x:v>918.9729323483467</x:v>
      </x:c>
      <x:c r="H442" s="97" t="n">
        <x:f>MIN(ReadMe!$C$10,H441+N442)</x:f>
        <x:v>930</x:v>
      </x:c>
      <x:c r="I442" s="97" t="n">
        <x:f>IF(OR($A442&lt;=Drivers!$H$6,C441&gt;=ReadMe!$C$10),0,MAX(ReadMe!$C$15,(Drivers!$E$6+Drivers!$F$6*SIN($A442*ReadMe!$C$14+Drivers!$G$6))*INDEX(TrackData!$G$6:$G$315,MOD(INT(C441),ReadMe!$C$9)+1)*IF(AND($A442&gt;=Drivers!$I$6,$A442&lt;Drivers!$I$6+Drivers!$J$6),Drivers!$K$6,1)*IF(AND($A442&gt;=Drivers!$L$6,$A442&lt;Drivers!$L$6+Drivers!$M$6),Drivers!$N$6,1)))</x:f>
        <x:v>0</x:v>
      </x:c>
      <x:c r="J442" s="97" t="n">
        <x:f>IF(OR($A442&lt;=Drivers!$H$7,D441&gt;=ReadMe!$C$10),0,MAX(ReadMe!$C$15,(Drivers!$E$7+Drivers!$F$7*SIN($A442*ReadMe!$C$14+Drivers!$G$7))*INDEX(TrackData!$G$6:$G$315,MOD(INT(D441),ReadMe!$C$9)+1)*IF(AND($A442&gt;=Drivers!$I$7,$A442&lt;Drivers!$I$7+Drivers!$J$7),Drivers!$K$7,1)*IF(AND($A442&gt;=Drivers!$L$7,$A442&lt;Drivers!$L$7+Drivers!$M$7),Drivers!$N$7,1)))</x:f>
        <x:v>0</x:v>
      </x:c>
      <x:c r="K442" s="97" t="n">
        <x:f>IF(OR($A442&lt;=Drivers!$H$8,E441&gt;=ReadMe!$C$10),0,MAX(ReadMe!$C$15,(Drivers!$E$8+Drivers!$F$8*SIN($A442*ReadMe!$C$14+Drivers!$G$8))*INDEX(TrackData!$G$6:$G$315,MOD(INT(E441),ReadMe!$C$9)+1)*IF(AND($A442&gt;=Drivers!$I$8,$A442&lt;Drivers!$I$8+Drivers!$J$8),Drivers!$K$8,1)*IF(AND($A442&gt;=Drivers!$L$8,$A442&lt;Drivers!$L$8+Drivers!$M$8),Drivers!$N$8,1)))</x:f>
        <x:v>0</x:v>
      </x:c>
      <x:c r="L442" s="97" t="n">
        <x:f>IF(OR($A442&lt;=Drivers!$H$9,F441&gt;=ReadMe!$C$10),0,MAX(ReadMe!$C$15,(Drivers!$E$9+Drivers!$F$9*SIN($A442*ReadMe!$C$14+Drivers!$G$9))*INDEX(TrackData!$G$6:$G$315,MOD(INT(F441),ReadMe!$C$9)+1)*IF(AND($A442&gt;=Drivers!$I$9,$A442&lt;Drivers!$I$9+Drivers!$J$9),Drivers!$K$9,1)*IF(AND($A442&gt;=Drivers!$L$9,$A442&lt;Drivers!$L$9+Drivers!$M$9),Drivers!$N$9,1)))</x:f>
        <x:v>0</x:v>
      </x:c>
      <x:c r="M442" s="97" t="n">
        <x:f>IF(OR($A442&lt;=Drivers!$H$10,G441&gt;=ReadMe!$C$10),0,MAX(ReadMe!$C$15,(Drivers!$E$10+Drivers!$F$10*SIN($A442*ReadMe!$C$14+Drivers!$G$10))*INDEX(TrackData!$G$6:$G$315,MOD(INT(G441),ReadMe!$C$9)+1)*IF(AND($A442&gt;=Drivers!$I$10,$A442&lt;Drivers!$I$10+Drivers!$J$10),Drivers!$K$10,1)*IF(AND($A442&gt;=Drivers!$L$10,$A442&lt;Drivers!$L$10+Drivers!$M$10),Drivers!$N$10,1)))</x:f>
        <x:v>2.5015680578267756</x:v>
      </x:c>
      <x:c r="N442" s="97" t="n">
        <x:f>IF(OR($A442&lt;=Drivers!$H$11,H441&gt;=ReadMe!$C$10),0,MAX(ReadMe!$C$15,(Drivers!$E$11+Drivers!$F$11*SIN($A442*ReadMe!$C$14+Drivers!$G$11))*INDEX(TrackData!$G$6:$G$315,MOD(INT(H441),ReadMe!$C$9)+1)*IF(AND($A442&gt;=Drivers!$I$11,$A442&lt;Drivers!$I$11+Drivers!$J$11),Drivers!$K$11,1)*IF(AND($A442&gt;=Drivers!$L$11,$A442&lt;Drivers!$L$11+Drivers!$M$11),Drivers!$N$11,1)))</x:f>
        <x:v>0</x:v>
      </x:c>
      <x:c r="O442" t="n">
        <x:f>MIN(ReadMe!$C$8,MAX(0,INT(C442/ReadMe!$C$9)))</x:f>
        <x:v>3</x:v>
      </x:c>
      <x:c r="P442" t="n">
        <x:f>MIN(ReadMe!$C$8,MAX(0,INT(D442/ReadMe!$C$9)))</x:f>
        <x:v>3</x:v>
      </x:c>
      <x:c r="Q442" t="n">
        <x:f>MIN(ReadMe!$C$8,MAX(0,INT(E442/ReadMe!$C$9)))</x:f>
        <x:v>3</x:v>
      </x:c>
      <x:c r="R442" t="n">
        <x:f>MIN(ReadMe!$C$8,MAX(0,INT(F442/ReadMe!$C$9)))</x:f>
        <x:v>3</x:v>
      </x:c>
      <x:c r="S442" t="n">
        <x:f>MIN(ReadMe!$C$8,MAX(0,INT(G442/ReadMe!$C$9)))</x:f>
        <x:v>2</x:v>
      </x:c>
      <x:c r="T442" t="n">
        <x:f>MIN(ReadMe!$C$8,MAX(0,INT(H442/ReadMe!$C$9)))</x:f>
        <x:v>3</x:v>
      </x:c>
    </x:row>
    <x:row r="443">
      <x:c r="A443" t="n">
        <x:v>437</x:v>
      </x:c>
      <x:c r="B443" s="97" t="n">
        <x:f>A443*ReadMe!$C$12</x:f>
        <x:v>109.25</x:v>
      </x:c>
      <x:c r="C443" s="97" t="n">
        <x:f>MIN(ReadMe!$C$10,C442+I443)</x:f>
        <x:v>930</x:v>
      </x:c>
      <x:c r="D443" s="97" t="n">
        <x:f>MIN(ReadMe!$C$10,D442+J443)</x:f>
        <x:v>930</x:v>
      </x:c>
      <x:c r="E443" s="97" t="n">
        <x:f>MIN(ReadMe!$C$10,E442+K443)</x:f>
        <x:v>930</x:v>
      </x:c>
      <x:c r="F443" s="97" t="n">
        <x:f>MIN(ReadMe!$C$10,F442+L443)</x:f>
        <x:v>930</x:v>
      </x:c>
      <x:c r="G443" s="97" t="n">
        <x:f>MIN(ReadMe!$C$10,G442+M443)</x:f>
        <x:v>921.447604820717</x:v>
      </x:c>
      <x:c r="H443" s="97" t="n">
        <x:f>MIN(ReadMe!$C$10,H442+N443)</x:f>
        <x:v>930</x:v>
      </x:c>
      <x:c r="I443" s="97" t="n">
        <x:f>IF(OR($A443&lt;=Drivers!$H$6,C442&gt;=ReadMe!$C$10),0,MAX(ReadMe!$C$15,(Drivers!$E$6+Drivers!$F$6*SIN($A443*ReadMe!$C$14+Drivers!$G$6))*INDEX(TrackData!$G$6:$G$315,MOD(INT(C442),ReadMe!$C$9)+1)*IF(AND($A443&gt;=Drivers!$I$6,$A443&lt;Drivers!$I$6+Drivers!$J$6),Drivers!$K$6,1)*IF(AND($A443&gt;=Drivers!$L$6,$A443&lt;Drivers!$L$6+Drivers!$M$6),Drivers!$N$6,1)))</x:f>
        <x:v>0</x:v>
      </x:c>
      <x:c r="J443" s="97" t="n">
        <x:f>IF(OR($A443&lt;=Drivers!$H$7,D442&gt;=ReadMe!$C$10),0,MAX(ReadMe!$C$15,(Drivers!$E$7+Drivers!$F$7*SIN($A443*ReadMe!$C$14+Drivers!$G$7))*INDEX(TrackData!$G$6:$G$315,MOD(INT(D442),ReadMe!$C$9)+1)*IF(AND($A443&gt;=Drivers!$I$7,$A443&lt;Drivers!$I$7+Drivers!$J$7),Drivers!$K$7,1)*IF(AND($A443&gt;=Drivers!$L$7,$A443&lt;Drivers!$L$7+Drivers!$M$7),Drivers!$N$7,1)))</x:f>
        <x:v>0</x:v>
      </x:c>
      <x:c r="K443" s="97" t="n">
        <x:f>IF(OR($A443&lt;=Drivers!$H$8,E442&gt;=ReadMe!$C$10),0,MAX(ReadMe!$C$15,(Drivers!$E$8+Drivers!$F$8*SIN($A443*ReadMe!$C$14+Drivers!$G$8))*INDEX(TrackData!$G$6:$G$315,MOD(INT(E442),ReadMe!$C$9)+1)*IF(AND($A443&gt;=Drivers!$I$8,$A443&lt;Drivers!$I$8+Drivers!$J$8),Drivers!$K$8,1)*IF(AND($A443&gt;=Drivers!$L$8,$A443&lt;Drivers!$L$8+Drivers!$M$8),Drivers!$N$8,1)))</x:f>
        <x:v>0</x:v>
      </x:c>
      <x:c r="L443" s="97" t="n">
        <x:f>IF(OR($A443&lt;=Drivers!$H$9,F442&gt;=ReadMe!$C$10),0,MAX(ReadMe!$C$15,(Drivers!$E$9+Drivers!$F$9*SIN($A443*ReadMe!$C$14+Drivers!$G$9))*INDEX(TrackData!$G$6:$G$315,MOD(INT(F442),ReadMe!$C$9)+1)*IF(AND($A443&gt;=Drivers!$I$9,$A443&lt;Drivers!$I$9+Drivers!$J$9),Drivers!$K$9,1)*IF(AND($A443&gt;=Drivers!$L$9,$A443&lt;Drivers!$L$9+Drivers!$M$9),Drivers!$N$9,1)))</x:f>
        <x:v>0</x:v>
      </x:c>
      <x:c r="M443" s="97" t="n">
        <x:f>IF(OR($A443&lt;=Drivers!$H$10,G442&gt;=ReadMe!$C$10),0,MAX(ReadMe!$C$15,(Drivers!$E$10+Drivers!$F$10*SIN($A443*ReadMe!$C$14+Drivers!$G$10))*INDEX(TrackData!$G$6:$G$315,MOD(INT(G442),ReadMe!$C$9)+1)*IF(AND($A443&gt;=Drivers!$I$10,$A443&lt;Drivers!$I$10+Drivers!$J$10),Drivers!$K$10,1)*IF(AND($A443&gt;=Drivers!$L$10,$A443&lt;Drivers!$L$10+Drivers!$M$10),Drivers!$N$10,1)))</x:f>
        <x:v>2.4746724723701736</x:v>
      </x:c>
      <x:c r="N443" s="97" t="n">
        <x:f>IF(OR($A443&lt;=Drivers!$H$11,H442&gt;=ReadMe!$C$10),0,MAX(ReadMe!$C$15,(Drivers!$E$11+Drivers!$F$11*SIN($A443*ReadMe!$C$14+Drivers!$G$11))*INDEX(TrackData!$G$6:$G$315,MOD(INT(H442),ReadMe!$C$9)+1)*IF(AND($A443&gt;=Drivers!$I$11,$A443&lt;Drivers!$I$11+Drivers!$J$11),Drivers!$K$11,1)*IF(AND($A443&gt;=Drivers!$L$11,$A443&lt;Drivers!$L$11+Drivers!$M$11),Drivers!$N$11,1)))</x:f>
        <x:v>0</x:v>
      </x:c>
      <x:c r="O443" t="n">
        <x:f>MIN(ReadMe!$C$8,MAX(0,INT(C443/ReadMe!$C$9)))</x:f>
        <x:v>3</x:v>
      </x:c>
      <x:c r="P443" t="n">
        <x:f>MIN(ReadMe!$C$8,MAX(0,INT(D443/ReadMe!$C$9)))</x:f>
        <x:v>3</x:v>
      </x:c>
      <x:c r="Q443" t="n">
        <x:f>MIN(ReadMe!$C$8,MAX(0,INT(E443/ReadMe!$C$9)))</x:f>
        <x:v>3</x:v>
      </x:c>
      <x:c r="R443" t="n">
        <x:f>MIN(ReadMe!$C$8,MAX(0,INT(F443/ReadMe!$C$9)))</x:f>
        <x:v>3</x:v>
      </x:c>
      <x:c r="S443" t="n">
        <x:f>MIN(ReadMe!$C$8,MAX(0,INT(G443/ReadMe!$C$9)))</x:f>
        <x:v>2</x:v>
      </x:c>
      <x:c r="T443" t="n">
        <x:f>MIN(ReadMe!$C$8,MAX(0,INT(H443/ReadMe!$C$9)))</x:f>
        <x:v>3</x:v>
      </x:c>
    </x:row>
    <x:row r="444">
      <x:c r="A444" t="n">
        <x:v>438</x:v>
      </x:c>
      <x:c r="B444" s="97" t="n">
        <x:f>A444*ReadMe!$C$12</x:f>
        <x:v>109.5</x:v>
      </x:c>
      <x:c r="C444" s="97" t="n">
        <x:f>MIN(ReadMe!$C$10,C443+I444)</x:f>
        <x:v>930</x:v>
      </x:c>
      <x:c r="D444" s="97" t="n">
        <x:f>MIN(ReadMe!$C$10,D443+J444)</x:f>
        <x:v>930</x:v>
      </x:c>
      <x:c r="E444" s="97" t="n">
        <x:f>MIN(ReadMe!$C$10,E443+K444)</x:f>
        <x:v>930</x:v>
      </x:c>
      <x:c r="F444" s="97" t="n">
        <x:f>MIN(ReadMe!$C$10,F443+L444)</x:f>
        <x:v>930</x:v>
      </x:c>
      <x:c r="G444" s="97" t="n">
        <x:f>MIN(ReadMe!$C$10,G443+M444)</x:f>
        <x:v>923.8959003411269</x:v>
      </x:c>
      <x:c r="H444" s="97" t="n">
        <x:f>MIN(ReadMe!$C$10,H443+N444)</x:f>
        <x:v>930</x:v>
      </x:c>
      <x:c r="I444" s="97" t="n">
        <x:f>IF(OR($A444&lt;=Drivers!$H$6,C443&gt;=ReadMe!$C$10),0,MAX(ReadMe!$C$15,(Drivers!$E$6+Drivers!$F$6*SIN($A444*ReadMe!$C$14+Drivers!$G$6))*INDEX(TrackData!$G$6:$G$315,MOD(INT(C443),ReadMe!$C$9)+1)*IF(AND($A444&gt;=Drivers!$I$6,$A444&lt;Drivers!$I$6+Drivers!$J$6),Drivers!$K$6,1)*IF(AND($A444&gt;=Drivers!$L$6,$A444&lt;Drivers!$L$6+Drivers!$M$6),Drivers!$N$6,1)))</x:f>
        <x:v>0</x:v>
      </x:c>
      <x:c r="J444" s="97" t="n">
        <x:f>IF(OR($A444&lt;=Drivers!$H$7,D443&gt;=ReadMe!$C$10),0,MAX(ReadMe!$C$15,(Drivers!$E$7+Drivers!$F$7*SIN($A444*ReadMe!$C$14+Drivers!$G$7))*INDEX(TrackData!$G$6:$G$315,MOD(INT(D443),ReadMe!$C$9)+1)*IF(AND($A444&gt;=Drivers!$I$7,$A444&lt;Drivers!$I$7+Drivers!$J$7),Drivers!$K$7,1)*IF(AND($A444&gt;=Drivers!$L$7,$A444&lt;Drivers!$L$7+Drivers!$M$7),Drivers!$N$7,1)))</x:f>
        <x:v>0</x:v>
      </x:c>
      <x:c r="K444" s="97" t="n">
        <x:f>IF(OR($A444&lt;=Drivers!$H$8,E443&gt;=ReadMe!$C$10),0,MAX(ReadMe!$C$15,(Drivers!$E$8+Drivers!$F$8*SIN($A444*ReadMe!$C$14+Drivers!$G$8))*INDEX(TrackData!$G$6:$G$315,MOD(INT(E443),ReadMe!$C$9)+1)*IF(AND($A444&gt;=Drivers!$I$8,$A444&lt;Drivers!$I$8+Drivers!$J$8),Drivers!$K$8,1)*IF(AND($A444&gt;=Drivers!$L$8,$A444&lt;Drivers!$L$8+Drivers!$M$8),Drivers!$N$8,1)))</x:f>
        <x:v>0</x:v>
      </x:c>
      <x:c r="L444" s="97" t="n">
        <x:f>IF(OR($A444&lt;=Drivers!$H$9,F443&gt;=ReadMe!$C$10),0,MAX(ReadMe!$C$15,(Drivers!$E$9+Drivers!$F$9*SIN($A444*ReadMe!$C$14+Drivers!$G$9))*INDEX(TrackData!$G$6:$G$315,MOD(INT(F443),ReadMe!$C$9)+1)*IF(AND($A444&gt;=Drivers!$I$9,$A444&lt;Drivers!$I$9+Drivers!$J$9),Drivers!$K$9,1)*IF(AND($A444&gt;=Drivers!$L$9,$A444&lt;Drivers!$L$9+Drivers!$M$9),Drivers!$N$9,1)))</x:f>
        <x:v>0</x:v>
      </x:c>
      <x:c r="M444" s="97" t="n">
        <x:f>IF(OR($A444&lt;=Drivers!$H$10,G443&gt;=ReadMe!$C$10),0,MAX(ReadMe!$C$15,(Drivers!$E$10+Drivers!$F$10*SIN($A444*ReadMe!$C$14+Drivers!$G$10))*INDEX(TrackData!$G$6:$G$315,MOD(INT(G443),ReadMe!$C$9)+1)*IF(AND($A444&gt;=Drivers!$I$10,$A444&lt;Drivers!$I$10+Drivers!$J$10),Drivers!$K$10,1)*IF(AND($A444&gt;=Drivers!$L$10,$A444&lt;Drivers!$L$10+Drivers!$M$10),Drivers!$N$10,1)))</x:f>
        <x:v>2.448295520409983</x:v>
      </x:c>
      <x:c r="N444" s="97" t="n">
        <x:f>IF(OR($A444&lt;=Drivers!$H$11,H443&gt;=ReadMe!$C$10),0,MAX(ReadMe!$C$15,(Drivers!$E$11+Drivers!$F$11*SIN($A444*ReadMe!$C$14+Drivers!$G$11))*INDEX(TrackData!$G$6:$G$315,MOD(INT(H443),ReadMe!$C$9)+1)*IF(AND($A444&gt;=Drivers!$I$11,$A444&lt;Drivers!$I$11+Drivers!$J$11),Drivers!$K$11,1)*IF(AND($A444&gt;=Drivers!$L$11,$A444&lt;Drivers!$L$11+Drivers!$M$11),Drivers!$N$11,1)))</x:f>
        <x:v>0</x:v>
      </x:c>
      <x:c r="O444" t="n">
        <x:f>MIN(ReadMe!$C$8,MAX(0,INT(C444/ReadMe!$C$9)))</x:f>
        <x:v>3</x:v>
      </x:c>
      <x:c r="P444" t="n">
        <x:f>MIN(ReadMe!$C$8,MAX(0,INT(D444/ReadMe!$C$9)))</x:f>
        <x:v>3</x:v>
      </x:c>
      <x:c r="Q444" t="n">
        <x:f>MIN(ReadMe!$C$8,MAX(0,INT(E444/ReadMe!$C$9)))</x:f>
        <x:v>3</x:v>
      </x:c>
      <x:c r="R444" t="n">
        <x:f>MIN(ReadMe!$C$8,MAX(0,INT(F444/ReadMe!$C$9)))</x:f>
        <x:v>3</x:v>
      </x:c>
      <x:c r="S444" t="n">
        <x:f>MIN(ReadMe!$C$8,MAX(0,INT(G444/ReadMe!$C$9)))</x:f>
        <x:v>2</x:v>
      </x:c>
      <x:c r="T444" t="n">
        <x:f>MIN(ReadMe!$C$8,MAX(0,INT(H444/ReadMe!$C$9)))</x:f>
        <x:v>3</x:v>
      </x:c>
    </x:row>
    <x:row r="445">
      <x:c r="A445" t="n">
        <x:v>439</x:v>
      </x:c>
      <x:c r="B445" s="97" t="n">
        <x:f>A445*ReadMe!$C$12</x:f>
        <x:v>109.75</x:v>
      </x:c>
      <x:c r="C445" s="97" t="n">
        <x:f>MIN(ReadMe!$C$10,C444+I445)</x:f>
        <x:v>930</x:v>
      </x:c>
      <x:c r="D445" s="97" t="n">
        <x:f>MIN(ReadMe!$C$10,D444+J445)</x:f>
        <x:v>930</x:v>
      </x:c>
      <x:c r="E445" s="97" t="n">
        <x:f>MIN(ReadMe!$C$10,E444+K445)</x:f>
        <x:v>930</x:v>
      </x:c>
      <x:c r="F445" s="97" t="n">
        <x:f>MIN(ReadMe!$C$10,F444+L445)</x:f>
        <x:v>930</x:v>
      </x:c>
      <x:c r="G445" s="97" t="n">
        <x:f>MIN(ReadMe!$C$10,G444+M445)</x:f>
        <x:v>926.3185191496019</x:v>
      </x:c>
      <x:c r="H445" s="97" t="n">
        <x:f>MIN(ReadMe!$C$10,H444+N445)</x:f>
        <x:v>930</x:v>
      </x:c>
      <x:c r="I445" s="97" t="n">
        <x:f>IF(OR($A445&lt;=Drivers!$H$6,C444&gt;=ReadMe!$C$10),0,MAX(ReadMe!$C$15,(Drivers!$E$6+Drivers!$F$6*SIN($A445*ReadMe!$C$14+Drivers!$G$6))*INDEX(TrackData!$G$6:$G$315,MOD(INT(C444),ReadMe!$C$9)+1)*IF(AND($A445&gt;=Drivers!$I$6,$A445&lt;Drivers!$I$6+Drivers!$J$6),Drivers!$K$6,1)*IF(AND($A445&gt;=Drivers!$L$6,$A445&lt;Drivers!$L$6+Drivers!$M$6),Drivers!$N$6,1)))</x:f>
        <x:v>0</x:v>
      </x:c>
      <x:c r="J445" s="97" t="n">
        <x:f>IF(OR($A445&lt;=Drivers!$H$7,D444&gt;=ReadMe!$C$10),0,MAX(ReadMe!$C$15,(Drivers!$E$7+Drivers!$F$7*SIN($A445*ReadMe!$C$14+Drivers!$G$7))*INDEX(TrackData!$G$6:$G$315,MOD(INT(D444),ReadMe!$C$9)+1)*IF(AND($A445&gt;=Drivers!$I$7,$A445&lt;Drivers!$I$7+Drivers!$J$7),Drivers!$K$7,1)*IF(AND($A445&gt;=Drivers!$L$7,$A445&lt;Drivers!$L$7+Drivers!$M$7),Drivers!$N$7,1)))</x:f>
        <x:v>0</x:v>
      </x:c>
      <x:c r="K445" s="97" t="n">
        <x:f>IF(OR($A445&lt;=Drivers!$H$8,E444&gt;=ReadMe!$C$10),0,MAX(ReadMe!$C$15,(Drivers!$E$8+Drivers!$F$8*SIN($A445*ReadMe!$C$14+Drivers!$G$8))*INDEX(TrackData!$G$6:$G$315,MOD(INT(E444),ReadMe!$C$9)+1)*IF(AND($A445&gt;=Drivers!$I$8,$A445&lt;Drivers!$I$8+Drivers!$J$8),Drivers!$K$8,1)*IF(AND($A445&gt;=Drivers!$L$8,$A445&lt;Drivers!$L$8+Drivers!$M$8),Drivers!$N$8,1)))</x:f>
        <x:v>0</x:v>
      </x:c>
      <x:c r="L445" s="97" t="n">
        <x:f>IF(OR($A445&lt;=Drivers!$H$9,F444&gt;=ReadMe!$C$10),0,MAX(ReadMe!$C$15,(Drivers!$E$9+Drivers!$F$9*SIN($A445*ReadMe!$C$14+Drivers!$G$9))*INDEX(TrackData!$G$6:$G$315,MOD(INT(F444),ReadMe!$C$9)+1)*IF(AND($A445&gt;=Drivers!$I$9,$A445&lt;Drivers!$I$9+Drivers!$J$9),Drivers!$K$9,1)*IF(AND($A445&gt;=Drivers!$L$9,$A445&lt;Drivers!$L$9+Drivers!$M$9),Drivers!$N$9,1)))</x:f>
        <x:v>0</x:v>
      </x:c>
      <x:c r="M445" s="97" t="n">
        <x:f>IF(OR($A445&lt;=Drivers!$H$10,G444&gt;=ReadMe!$C$10),0,MAX(ReadMe!$C$15,(Drivers!$E$10+Drivers!$F$10*SIN($A445*ReadMe!$C$14+Drivers!$G$10))*INDEX(TrackData!$G$6:$G$315,MOD(INT(G444),ReadMe!$C$9)+1)*IF(AND($A445&gt;=Drivers!$I$10,$A445&lt;Drivers!$I$10+Drivers!$J$10),Drivers!$K$10,1)*IF(AND($A445&gt;=Drivers!$L$10,$A445&lt;Drivers!$L$10+Drivers!$M$10),Drivers!$N$10,1)))</x:f>
        <x:v>2.422618808475052</x:v>
      </x:c>
      <x:c r="N445" s="97" t="n">
        <x:f>IF(OR($A445&lt;=Drivers!$H$11,H444&gt;=ReadMe!$C$10),0,MAX(ReadMe!$C$15,(Drivers!$E$11+Drivers!$F$11*SIN($A445*ReadMe!$C$14+Drivers!$G$11))*INDEX(TrackData!$G$6:$G$315,MOD(INT(H444),ReadMe!$C$9)+1)*IF(AND($A445&gt;=Drivers!$I$11,$A445&lt;Drivers!$I$11+Drivers!$J$11),Drivers!$K$11,1)*IF(AND($A445&gt;=Drivers!$L$11,$A445&lt;Drivers!$L$11+Drivers!$M$11),Drivers!$N$11,1)))</x:f>
        <x:v>0</x:v>
      </x:c>
      <x:c r="O445" t="n">
        <x:f>MIN(ReadMe!$C$8,MAX(0,INT(C445/ReadMe!$C$9)))</x:f>
        <x:v>3</x:v>
      </x:c>
      <x:c r="P445" t="n">
        <x:f>MIN(ReadMe!$C$8,MAX(0,INT(D445/ReadMe!$C$9)))</x:f>
        <x:v>3</x:v>
      </x:c>
      <x:c r="Q445" t="n">
        <x:f>MIN(ReadMe!$C$8,MAX(0,INT(E445/ReadMe!$C$9)))</x:f>
        <x:v>3</x:v>
      </x:c>
      <x:c r="R445" t="n">
        <x:f>MIN(ReadMe!$C$8,MAX(0,INT(F445/ReadMe!$C$9)))</x:f>
        <x:v>3</x:v>
      </x:c>
      <x:c r="S445" t="n">
        <x:f>MIN(ReadMe!$C$8,MAX(0,INT(G445/ReadMe!$C$9)))</x:f>
        <x:v>2</x:v>
      </x:c>
      <x:c r="T445" t="n">
        <x:f>MIN(ReadMe!$C$8,MAX(0,INT(H445/ReadMe!$C$9)))</x:f>
        <x:v>3</x:v>
      </x:c>
    </x:row>
    <x:row r="446">
      <x:c r="A446" t="n">
        <x:v>440</x:v>
      </x:c>
      <x:c r="B446" s="97" t="n">
        <x:f>A446*ReadMe!$C$12</x:f>
        <x:v>110</x:v>
      </x:c>
      <x:c r="C446" s="97" t="n">
        <x:f>MIN(ReadMe!$C$10,C445+I446)</x:f>
        <x:v>930</x:v>
      </x:c>
      <x:c r="D446" s="97" t="n">
        <x:f>MIN(ReadMe!$C$10,D445+J446)</x:f>
        <x:v>930</x:v>
      </x:c>
      <x:c r="E446" s="97" t="n">
        <x:f>MIN(ReadMe!$C$10,E445+K446)</x:f>
        <x:v>930</x:v>
      </x:c>
      <x:c r="F446" s="97" t="n">
        <x:f>MIN(ReadMe!$C$10,F445+L446)</x:f>
        <x:v>930</x:v>
      </x:c>
      <x:c r="G446" s="97" t="n">
        <x:f>MIN(ReadMe!$C$10,G445+M446)</x:f>
        <x:v>928.7163382715113</x:v>
      </x:c>
      <x:c r="H446" s="97" t="n">
        <x:f>MIN(ReadMe!$C$10,H445+N446)</x:f>
        <x:v>930</x:v>
      </x:c>
      <x:c r="I446" s="97" t="n">
        <x:f>IF(OR($A446&lt;=Drivers!$H$6,C445&gt;=ReadMe!$C$10),0,MAX(ReadMe!$C$15,(Drivers!$E$6+Drivers!$F$6*SIN($A446*ReadMe!$C$14+Drivers!$G$6))*INDEX(TrackData!$G$6:$G$315,MOD(INT(C445),ReadMe!$C$9)+1)*IF(AND($A446&gt;=Drivers!$I$6,$A446&lt;Drivers!$I$6+Drivers!$J$6),Drivers!$K$6,1)*IF(AND($A446&gt;=Drivers!$L$6,$A446&lt;Drivers!$L$6+Drivers!$M$6),Drivers!$N$6,1)))</x:f>
        <x:v>0</x:v>
      </x:c>
      <x:c r="J446" s="97" t="n">
        <x:f>IF(OR($A446&lt;=Drivers!$H$7,D445&gt;=ReadMe!$C$10),0,MAX(ReadMe!$C$15,(Drivers!$E$7+Drivers!$F$7*SIN($A446*ReadMe!$C$14+Drivers!$G$7))*INDEX(TrackData!$G$6:$G$315,MOD(INT(D445),ReadMe!$C$9)+1)*IF(AND($A446&gt;=Drivers!$I$7,$A446&lt;Drivers!$I$7+Drivers!$J$7),Drivers!$K$7,1)*IF(AND($A446&gt;=Drivers!$L$7,$A446&lt;Drivers!$L$7+Drivers!$M$7),Drivers!$N$7,1)))</x:f>
        <x:v>0</x:v>
      </x:c>
      <x:c r="K446" s="97" t="n">
        <x:f>IF(OR($A446&lt;=Drivers!$H$8,E445&gt;=ReadMe!$C$10),0,MAX(ReadMe!$C$15,(Drivers!$E$8+Drivers!$F$8*SIN($A446*ReadMe!$C$14+Drivers!$G$8))*INDEX(TrackData!$G$6:$G$315,MOD(INT(E445),ReadMe!$C$9)+1)*IF(AND($A446&gt;=Drivers!$I$8,$A446&lt;Drivers!$I$8+Drivers!$J$8),Drivers!$K$8,1)*IF(AND($A446&gt;=Drivers!$L$8,$A446&lt;Drivers!$L$8+Drivers!$M$8),Drivers!$N$8,1)))</x:f>
        <x:v>0</x:v>
      </x:c>
      <x:c r="L446" s="97" t="n">
        <x:f>IF(OR($A446&lt;=Drivers!$H$9,F445&gt;=ReadMe!$C$10),0,MAX(ReadMe!$C$15,(Drivers!$E$9+Drivers!$F$9*SIN($A446*ReadMe!$C$14+Drivers!$G$9))*INDEX(TrackData!$G$6:$G$315,MOD(INT(F445),ReadMe!$C$9)+1)*IF(AND($A446&gt;=Drivers!$I$9,$A446&lt;Drivers!$I$9+Drivers!$J$9),Drivers!$K$9,1)*IF(AND($A446&gt;=Drivers!$L$9,$A446&lt;Drivers!$L$9+Drivers!$M$9),Drivers!$N$9,1)))</x:f>
        <x:v>0</x:v>
      </x:c>
      <x:c r="M446" s="97" t="n">
        <x:f>IF(OR($A446&lt;=Drivers!$H$10,G445&gt;=ReadMe!$C$10),0,MAX(ReadMe!$C$15,(Drivers!$E$10+Drivers!$F$10*SIN($A446*ReadMe!$C$14+Drivers!$G$10))*INDEX(TrackData!$G$6:$G$315,MOD(INT(G445),ReadMe!$C$9)+1)*IF(AND($A446&gt;=Drivers!$I$10,$A446&lt;Drivers!$I$10+Drivers!$J$10),Drivers!$K$10,1)*IF(AND($A446&gt;=Drivers!$L$10,$A446&lt;Drivers!$L$10+Drivers!$M$10),Drivers!$N$10,1)))</x:f>
        <x:v>2.3978191219094187</x:v>
      </x:c>
      <x:c r="N446" s="97" t="n">
        <x:f>IF(OR($A446&lt;=Drivers!$H$11,H445&gt;=ReadMe!$C$10),0,MAX(ReadMe!$C$15,(Drivers!$E$11+Drivers!$F$11*SIN($A446*ReadMe!$C$14+Drivers!$G$11))*INDEX(TrackData!$G$6:$G$315,MOD(INT(H445),ReadMe!$C$9)+1)*IF(AND($A446&gt;=Drivers!$I$11,$A446&lt;Drivers!$I$11+Drivers!$J$11),Drivers!$K$11,1)*IF(AND($A446&gt;=Drivers!$L$11,$A446&lt;Drivers!$L$11+Drivers!$M$11),Drivers!$N$11,1)))</x:f>
        <x:v>0</x:v>
      </x:c>
      <x:c r="O446" t="n">
        <x:f>MIN(ReadMe!$C$8,MAX(0,INT(C446/ReadMe!$C$9)))</x:f>
        <x:v>3</x:v>
      </x:c>
      <x:c r="P446" t="n">
        <x:f>MIN(ReadMe!$C$8,MAX(0,INT(D446/ReadMe!$C$9)))</x:f>
        <x:v>3</x:v>
      </x:c>
      <x:c r="Q446" t="n">
        <x:f>MIN(ReadMe!$C$8,MAX(0,INT(E446/ReadMe!$C$9)))</x:f>
        <x:v>3</x:v>
      </x:c>
      <x:c r="R446" t="n">
        <x:f>MIN(ReadMe!$C$8,MAX(0,INT(F446/ReadMe!$C$9)))</x:f>
        <x:v>3</x:v>
      </x:c>
      <x:c r="S446" t="n">
        <x:f>MIN(ReadMe!$C$8,MAX(0,INT(G446/ReadMe!$C$9)))</x:f>
        <x:v>2</x:v>
      </x:c>
      <x:c r="T446" t="n">
        <x:f>MIN(ReadMe!$C$8,MAX(0,INT(H446/ReadMe!$C$9)))</x:f>
        <x:v>3</x:v>
      </x:c>
    </x:row>
    <x:row r="447">
      <x:c r="A447" t="n">
        <x:v>441</x:v>
      </x:c>
      <x:c r="B447" s="97" t="n">
        <x:f>A447*ReadMe!$C$12</x:f>
        <x:v>110.25</x:v>
      </x:c>
      <x:c r="C447" s="97" t="n">
        <x:f>MIN(ReadMe!$C$10,C446+I447)</x:f>
        <x:v>930</x:v>
      </x:c>
      <x:c r="D447" s="97" t="n">
        <x:f>MIN(ReadMe!$C$10,D446+J447)</x:f>
        <x:v>930</x:v>
      </x:c>
      <x:c r="E447" s="97" t="n">
        <x:f>MIN(ReadMe!$C$10,E446+K447)</x:f>
        <x:v>930</x:v>
      </x:c>
      <x:c r="F447" s="97" t="n">
        <x:f>MIN(ReadMe!$C$10,F446+L447)</x:f>
        <x:v>930</x:v>
      </x:c>
      <x:c r="G447" s="97" t="n">
        <x:f>MIN(ReadMe!$C$10,G446+M447)</x:f>
        <x:v>930</x:v>
      </x:c>
      <x:c r="H447" s="97" t="n">
        <x:f>MIN(ReadMe!$C$10,H446+N447)</x:f>
        <x:v>930</x:v>
      </x:c>
      <x:c r="I447" s="97" t="n">
        <x:f>IF(OR($A447&lt;=Drivers!$H$6,C446&gt;=ReadMe!$C$10),0,MAX(ReadMe!$C$15,(Drivers!$E$6+Drivers!$F$6*SIN($A447*ReadMe!$C$14+Drivers!$G$6))*INDEX(TrackData!$G$6:$G$315,MOD(INT(C446),ReadMe!$C$9)+1)*IF(AND($A447&gt;=Drivers!$I$6,$A447&lt;Drivers!$I$6+Drivers!$J$6),Drivers!$K$6,1)*IF(AND($A447&gt;=Drivers!$L$6,$A447&lt;Drivers!$L$6+Drivers!$M$6),Drivers!$N$6,1)))</x:f>
        <x:v>0</x:v>
      </x:c>
      <x:c r="J447" s="97" t="n">
        <x:f>IF(OR($A447&lt;=Drivers!$H$7,D446&gt;=ReadMe!$C$10),0,MAX(ReadMe!$C$15,(Drivers!$E$7+Drivers!$F$7*SIN($A447*ReadMe!$C$14+Drivers!$G$7))*INDEX(TrackData!$G$6:$G$315,MOD(INT(D446),ReadMe!$C$9)+1)*IF(AND($A447&gt;=Drivers!$I$7,$A447&lt;Drivers!$I$7+Drivers!$J$7),Drivers!$K$7,1)*IF(AND($A447&gt;=Drivers!$L$7,$A447&lt;Drivers!$L$7+Drivers!$M$7),Drivers!$N$7,1)))</x:f>
        <x:v>0</x:v>
      </x:c>
      <x:c r="K447" s="97" t="n">
        <x:f>IF(OR($A447&lt;=Drivers!$H$8,E446&gt;=ReadMe!$C$10),0,MAX(ReadMe!$C$15,(Drivers!$E$8+Drivers!$F$8*SIN($A447*ReadMe!$C$14+Drivers!$G$8))*INDEX(TrackData!$G$6:$G$315,MOD(INT(E446),ReadMe!$C$9)+1)*IF(AND($A447&gt;=Drivers!$I$8,$A447&lt;Drivers!$I$8+Drivers!$J$8),Drivers!$K$8,1)*IF(AND($A447&gt;=Drivers!$L$8,$A447&lt;Drivers!$L$8+Drivers!$M$8),Drivers!$N$8,1)))</x:f>
        <x:v>0</x:v>
      </x:c>
      <x:c r="L447" s="97" t="n">
        <x:f>IF(OR($A447&lt;=Drivers!$H$9,F446&gt;=ReadMe!$C$10),0,MAX(ReadMe!$C$15,(Drivers!$E$9+Drivers!$F$9*SIN($A447*ReadMe!$C$14+Drivers!$G$9))*INDEX(TrackData!$G$6:$G$315,MOD(INT(F446),ReadMe!$C$9)+1)*IF(AND($A447&gt;=Drivers!$I$9,$A447&lt;Drivers!$I$9+Drivers!$J$9),Drivers!$K$9,1)*IF(AND($A447&gt;=Drivers!$L$9,$A447&lt;Drivers!$L$9+Drivers!$M$9),Drivers!$N$9,1)))</x:f>
        <x:v>0</x:v>
      </x:c>
      <x:c r="M447" s="97" t="n">
        <x:f>IF(OR($A447&lt;=Drivers!$H$10,G446&gt;=ReadMe!$C$10),0,MAX(ReadMe!$C$15,(Drivers!$E$10+Drivers!$F$10*SIN($A447*ReadMe!$C$14+Drivers!$G$10))*INDEX(TrackData!$G$6:$G$315,MOD(INT(G446),ReadMe!$C$9)+1)*IF(AND($A447&gt;=Drivers!$I$10,$A447&lt;Drivers!$I$10+Drivers!$J$10),Drivers!$K$10,1)*IF(AND($A447&gt;=Drivers!$L$10,$A447&lt;Drivers!$L$10+Drivers!$M$10),Drivers!$N$10,1)))</x:f>
        <x:v>2.37406720769706</x:v>
      </x:c>
      <x:c r="N447" s="97" t="n">
        <x:f>IF(OR($A447&lt;=Drivers!$H$11,H446&gt;=ReadMe!$C$10),0,MAX(ReadMe!$C$15,(Drivers!$E$11+Drivers!$F$11*SIN($A447*ReadMe!$C$14+Drivers!$G$11))*INDEX(TrackData!$G$6:$G$315,MOD(INT(H446),ReadMe!$C$9)+1)*IF(AND($A447&gt;=Drivers!$I$11,$A447&lt;Drivers!$I$11+Drivers!$J$11),Drivers!$K$11,1)*IF(AND($A447&gt;=Drivers!$L$11,$A447&lt;Drivers!$L$11+Drivers!$M$11),Drivers!$N$11,1)))</x:f>
        <x:v>0</x:v>
      </x:c>
      <x:c r="O447" t="n">
        <x:f>MIN(ReadMe!$C$8,MAX(0,INT(C447/ReadMe!$C$9)))</x:f>
        <x:v>3</x:v>
      </x:c>
      <x:c r="P447" t="n">
        <x:f>MIN(ReadMe!$C$8,MAX(0,INT(D447/ReadMe!$C$9)))</x:f>
        <x:v>3</x:v>
      </x:c>
      <x:c r="Q447" t="n">
        <x:f>MIN(ReadMe!$C$8,MAX(0,INT(E447/ReadMe!$C$9)))</x:f>
        <x:v>3</x:v>
      </x:c>
      <x:c r="R447" t="n">
        <x:f>MIN(ReadMe!$C$8,MAX(0,INT(F447/ReadMe!$C$9)))</x:f>
        <x:v>3</x:v>
      </x:c>
      <x:c r="S447" t="n">
        <x:f>MIN(ReadMe!$C$8,MAX(0,INT(G447/ReadMe!$C$9)))</x:f>
        <x:v>3</x:v>
      </x:c>
      <x:c r="T447" t="n">
        <x:f>MIN(ReadMe!$C$8,MAX(0,INT(H447/ReadMe!$C$9)))</x:f>
        <x:v>3</x:v>
      </x:c>
    </x:row>
    <x:row r="448">
      <x:c r="A448" t="n">
        <x:v>442</x:v>
      </x:c>
      <x:c r="B448" s="97" t="n">
        <x:f>A448*ReadMe!$C$12</x:f>
        <x:v>110.5</x:v>
      </x:c>
      <x:c r="C448" s="97" t="n">
        <x:f>MIN(ReadMe!$C$10,C447+I448)</x:f>
        <x:v>930</x:v>
      </x:c>
      <x:c r="D448" s="97" t="n">
        <x:f>MIN(ReadMe!$C$10,D447+J448)</x:f>
        <x:v>930</x:v>
      </x:c>
      <x:c r="E448" s="97" t="n">
        <x:f>MIN(ReadMe!$C$10,E447+K448)</x:f>
        <x:v>930</x:v>
      </x:c>
      <x:c r="F448" s="97" t="n">
        <x:f>MIN(ReadMe!$C$10,F447+L448)</x:f>
        <x:v>930</x:v>
      </x:c>
      <x:c r="G448" s="97" t="n">
        <x:f>MIN(ReadMe!$C$10,G447+M448)</x:f>
        <x:v>930</x:v>
      </x:c>
      <x:c r="H448" s="97" t="n">
        <x:f>MIN(ReadMe!$C$10,H447+N448)</x:f>
        <x:v>930</x:v>
      </x:c>
      <x:c r="I448" s="97" t="n">
        <x:f>IF(OR($A448&lt;=Drivers!$H$6,C447&gt;=ReadMe!$C$10),0,MAX(ReadMe!$C$15,(Drivers!$E$6+Drivers!$F$6*SIN($A448*ReadMe!$C$14+Drivers!$G$6))*INDEX(TrackData!$G$6:$G$315,MOD(INT(C447),ReadMe!$C$9)+1)*IF(AND($A448&gt;=Drivers!$I$6,$A448&lt;Drivers!$I$6+Drivers!$J$6),Drivers!$K$6,1)*IF(AND($A448&gt;=Drivers!$L$6,$A448&lt;Drivers!$L$6+Drivers!$M$6),Drivers!$N$6,1)))</x:f>
        <x:v>0</x:v>
      </x:c>
      <x:c r="J448" s="97" t="n">
        <x:f>IF(OR($A448&lt;=Drivers!$H$7,D447&gt;=ReadMe!$C$10),0,MAX(ReadMe!$C$15,(Drivers!$E$7+Drivers!$F$7*SIN($A448*ReadMe!$C$14+Drivers!$G$7))*INDEX(TrackData!$G$6:$G$315,MOD(INT(D447),ReadMe!$C$9)+1)*IF(AND($A448&gt;=Drivers!$I$7,$A448&lt;Drivers!$I$7+Drivers!$J$7),Drivers!$K$7,1)*IF(AND($A448&gt;=Drivers!$L$7,$A448&lt;Drivers!$L$7+Drivers!$M$7),Drivers!$N$7,1)))</x:f>
        <x:v>0</x:v>
      </x:c>
      <x:c r="K448" s="97" t="n">
        <x:f>IF(OR($A448&lt;=Drivers!$H$8,E447&gt;=ReadMe!$C$10),0,MAX(ReadMe!$C$15,(Drivers!$E$8+Drivers!$F$8*SIN($A448*ReadMe!$C$14+Drivers!$G$8))*INDEX(TrackData!$G$6:$G$315,MOD(INT(E447),ReadMe!$C$9)+1)*IF(AND($A448&gt;=Drivers!$I$8,$A448&lt;Drivers!$I$8+Drivers!$J$8),Drivers!$K$8,1)*IF(AND($A448&gt;=Drivers!$L$8,$A448&lt;Drivers!$L$8+Drivers!$M$8),Drivers!$N$8,1)))</x:f>
        <x:v>0</x:v>
      </x:c>
      <x:c r="L448" s="97" t="n">
        <x:f>IF(OR($A448&lt;=Drivers!$H$9,F447&gt;=ReadMe!$C$10),0,MAX(ReadMe!$C$15,(Drivers!$E$9+Drivers!$F$9*SIN($A448*ReadMe!$C$14+Drivers!$G$9))*INDEX(TrackData!$G$6:$G$315,MOD(INT(F447),ReadMe!$C$9)+1)*IF(AND($A448&gt;=Drivers!$I$9,$A448&lt;Drivers!$I$9+Drivers!$J$9),Drivers!$K$9,1)*IF(AND($A448&gt;=Drivers!$L$9,$A448&lt;Drivers!$L$9+Drivers!$M$9),Drivers!$N$9,1)))</x:f>
        <x:v>0</x:v>
      </x:c>
      <x:c r="M448" s="97" t="n">
        <x:f>IF(OR($A448&lt;=Drivers!$H$10,G447&gt;=ReadMe!$C$10),0,MAX(ReadMe!$C$15,(Drivers!$E$10+Drivers!$F$10*SIN($A448*ReadMe!$C$14+Drivers!$G$10))*INDEX(TrackData!$G$6:$G$315,MOD(INT(G447),ReadMe!$C$9)+1)*IF(AND($A448&gt;=Drivers!$I$10,$A448&lt;Drivers!$I$10+Drivers!$J$10),Drivers!$K$10,1)*IF(AND($A448&gt;=Drivers!$L$10,$A448&lt;Drivers!$L$10+Drivers!$M$10),Drivers!$N$10,1)))</x:f>
        <x:v>0</x:v>
      </x:c>
      <x:c r="N448" s="97" t="n">
        <x:f>IF(OR($A448&lt;=Drivers!$H$11,H447&gt;=ReadMe!$C$10),0,MAX(ReadMe!$C$15,(Drivers!$E$11+Drivers!$F$11*SIN($A448*ReadMe!$C$14+Drivers!$G$11))*INDEX(TrackData!$G$6:$G$315,MOD(INT(H447),ReadMe!$C$9)+1)*IF(AND($A448&gt;=Drivers!$I$11,$A448&lt;Drivers!$I$11+Drivers!$J$11),Drivers!$K$11,1)*IF(AND($A448&gt;=Drivers!$L$11,$A448&lt;Drivers!$L$11+Drivers!$M$11),Drivers!$N$11,1)))</x:f>
        <x:v>0</x:v>
      </x:c>
      <x:c r="O448" t="n">
        <x:f>MIN(ReadMe!$C$8,MAX(0,INT(C448/ReadMe!$C$9)))</x:f>
        <x:v>3</x:v>
      </x:c>
      <x:c r="P448" t="n">
        <x:f>MIN(ReadMe!$C$8,MAX(0,INT(D448/ReadMe!$C$9)))</x:f>
        <x:v>3</x:v>
      </x:c>
      <x:c r="Q448" t="n">
        <x:f>MIN(ReadMe!$C$8,MAX(0,INT(E448/ReadMe!$C$9)))</x:f>
        <x:v>3</x:v>
      </x:c>
      <x:c r="R448" t="n">
        <x:f>MIN(ReadMe!$C$8,MAX(0,INT(F448/ReadMe!$C$9)))</x:f>
        <x:v>3</x:v>
      </x:c>
      <x:c r="S448" t="n">
        <x:f>MIN(ReadMe!$C$8,MAX(0,INT(G448/ReadMe!$C$9)))</x:f>
        <x:v>3</x:v>
      </x:c>
      <x:c r="T448" t="n">
        <x:f>MIN(ReadMe!$C$8,MAX(0,INT(H448/ReadMe!$C$9)))</x:f>
        <x:v>3</x:v>
      </x:c>
    </x:row>
    <x:row r="449">
      <x:c r="A449" t="n">
        <x:v>443</x:v>
      </x:c>
      <x:c r="B449" s="97" t="n">
        <x:f>A449*ReadMe!$C$12</x:f>
        <x:v>110.75</x:v>
      </x:c>
      <x:c r="C449" s="97" t="n">
        <x:f>MIN(ReadMe!$C$10,C448+I449)</x:f>
        <x:v>930</x:v>
      </x:c>
      <x:c r="D449" s="97" t="n">
        <x:f>MIN(ReadMe!$C$10,D448+J449)</x:f>
        <x:v>930</x:v>
      </x:c>
      <x:c r="E449" s="97" t="n">
        <x:f>MIN(ReadMe!$C$10,E448+K449)</x:f>
        <x:v>930</x:v>
      </x:c>
      <x:c r="F449" s="97" t="n">
        <x:f>MIN(ReadMe!$C$10,F448+L449)</x:f>
        <x:v>930</x:v>
      </x:c>
      <x:c r="G449" s="97" t="n">
        <x:f>MIN(ReadMe!$C$10,G448+M449)</x:f>
        <x:v>930</x:v>
      </x:c>
      <x:c r="H449" s="97" t="n">
        <x:f>MIN(ReadMe!$C$10,H448+N449)</x:f>
        <x:v>930</x:v>
      </x:c>
      <x:c r="I449" s="97" t="n">
        <x:f>IF(OR($A449&lt;=Drivers!$H$6,C448&gt;=ReadMe!$C$10),0,MAX(ReadMe!$C$15,(Drivers!$E$6+Drivers!$F$6*SIN($A449*ReadMe!$C$14+Drivers!$G$6))*INDEX(TrackData!$G$6:$G$315,MOD(INT(C448),ReadMe!$C$9)+1)*IF(AND($A449&gt;=Drivers!$I$6,$A449&lt;Drivers!$I$6+Drivers!$J$6),Drivers!$K$6,1)*IF(AND($A449&gt;=Drivers!$L$6,$A449&lt;Drivers!$L$6+Drivers!$M$6),Drivers!$N$6,1)))</x:f>
        <x:v>0</x:v>
      </x:c>
      <x:c r="J449" s="97" t="n">
        <x:f>IF(OR($A449&lt;=Drivers!$H$7,D448&gt;=ReadMe!$C$10),0,MAX(ReadMe!$C$15,(Drivers!$E$7+Drivers!$F$7*SIN($A449*ReadMe!$C$14+Drivers!$G$7))*INDEX(TrackData!$G$6:$G$315,MOD(INT(D448),ReadMe!$C$9)+1)*IF(AND($A449&gt;=Drivers!$I$7,$A449&lt;Drivers!$I$7+Drivers!$J$7),Drivers!$K$7,1)*IF(AND($A449&gt;=Drivers!$L$7,$A449&lt;Drivers!$L$7+Drivers!$M$7),Drivers!$N$7,1)))</x:f>
        <x:v>0</x:v>
      </x:c>
      <x:c r="K449" s="97" t="n">
        <x:f>IF(OR($A449&lt;=Drivers!$H$8,E448&gt;=ReadMe!$C$10),0,MAX(ReadMe!$C$15,(Drivers!$E$8+Drivers!$F$8*SIN($A449*ReadMe!$C$14+Drivers!$G$8))*INDEX(TrackData!$G$6:$G$315,MOD(INT(E448),ReadMe!$C$9)+1)*IF(AND($A449&gt;=Drivers!$I$8,$A449&lt;Drivers!$I$8+Drivers!$J$8),Drivers!$K$8,1)*IF(AND($A449&gt;=Drivers!$L$8,$A449&lt;Drivers!$L$8+Drivers!$M$8),Drivers!$N$8,1)))</x:f>
        <x:v>0</x:v>
      </x:c>
      <x:c r="L449" s="97" t="n">
        <x:f>IF(OR($A449&lt;=Drivers!$H$9,F448&gt;=ReadMe!$C$10),0,MAX(ReadMe!$C$15,(Drivers!$E$9+Drivers!$F$9*SIN($A449*ReadMe!$C$14+Drivers!$G$9))*INDEX(TrackData!$G$6:$G$315,MOD(INT(F448),ReadMe!$C$9)+1)*IF(AND($A449&gt;=Drivers!$I$9,$A449&lt;Drivers!$I$9+Drivers!$J$9),Drivers!$K$9,1)*IF(AND($A449&gt;=Drivers!$L$9,$A449&lt;Drivers!$L$9+Drivers!$M$9),Drivers!$N$9,1)))</x:f>
        <x:v>0</x:v>
      </x:c>
      <x:c r="M449" s="97" t="n">
        <x:f>IF(OR($A449&lt;=Drivers!$H$10,G448&gt;=ReadMe!$C$10),0,MAX(ReadMe!$C$15,(Drivers!$E$10+Drivers!$F$10*SIN($A449*ReadMe!$C$14+Drivers!$G$10))*INDEX(TrackData!$G$6:$G$315,MOD(INT(G448),ReadMe!$C$9)+1)*IF(AND($A449&gt;=Drivers!$I$10,$A449&lt;Drivers!$I$10+Drivers!$J$10),Drivers!$K$10,1)*IF(AND($A449&gt;=Drivers!$L$10,$A449&lt;Drivers!$L$10+Drivers!$M$10),Drivers!$N$10,1)))</x:f>
        <x:v>0</x:v>
      </x:c>
      <x:c r="N449" s="97" t="n">
        <x:f>IF(OR($A449&lt;=Drivers!$H$11,H448&gt;=ReadMe!$C$10),0,MAX(ReadMe!$C$15,(Drivers!$E$11+Drivers!$F$11*SIN($A449*ReadMe!$C$14+Drivers!$G$11))*INDEX(TrackData!$G$6:$G$315,MOD(INT(H448),ReadMe!$C$9)+1)*IF(AND($A449&gt;=Drivers!$I$11,$A449&lt;Drivers!$I$11+Drivers!$J$11),Drivers!$K$11,1)*IF(AND($A449&gt;=Drivers!$L$11,$A449&lt;Drivers!$L$11+Drivers!$M$11),Drivers!$N$11,1)))</x:f>
        <x:v>0</x:v>
      </x:c>
      <x:c r="O449" t="n">
        <x:f>MIN(ReadMe!$C$8,MAX(0,INT(C449/ReadMe!$C$9)))</x:f>
        <x:v>3</x:v>
      </x:c>
      <x:c r="P449" t="n">
        <x:f>MIN(ReadMe!$C$8,MAX(0,INT(D449/ReadMe!$C$9)))</x:f>
        <x:v>3</x:v>
      </x:c>
      <x:c r="Q449" t="n">
        <x:f>MIN(ReadMe!$C$8,MAX(0,INT(E449/ReadMe!$C$9)))</x:f>
        <x:v>3</x:v>
      </x:c>
      <x:c r="R449" t="n">
        <x:f>MIN(ReadMe!$C$8,MAX(0,INT(F449/ReadMe!$C$9)))</x:f>
        <x:v>3</x:v>
      </x:c>
      <x:c r="S449" t="n">
        <x:f>MIN(ReadMe!$C$8,MAX(0,INT(G449/ReadMe!$C$9)))</x:f>
        <x:v>3</x:v>
      </x:c>
      <x:c r="T449" t="n">
        <x:f>MIN(ReadMe!$C$8,MAX(0,INT(H449/ReadMe!$C$9)))</x:f>
        <x:v>3</x:v>
      </x:c>
    </x:row>
    <x:row r="450">
      <x:c r="A450" t="n">
        <x:v>444</x:v>
      </x:c>
      <x:c r="B450" s="97" t="n">
        <x:f>A450*ReadMe!$C$12</x:f>
        <x:v>111</x:v>
      </x:c>
      <x:c r="C450" s="97" t="n">
        <x:f>MIN(ReadMe!$C$10,C449+I450)</x:f>
        <x:v>930</x:v>
      </x:c>
      <x:c r="D450" s="97" t="n">
        <x:f>MIN(ReadMe!$C$10,D449+J450)</x:f>
        <x:v>930</x:v>
      </x:c>
      <x:c r="E450" s="97" t="n">
        <x:f>MIN(ReadMe!$C$10,E449+K450)</x:f>
        <x:v>930</x:v>
      </x:c>
      <x:c r="F450" s="97" t="n">
        <x:f>MIN(ReadMe!$C$10,F449+L450)</x:f>
        <x:v>930</x:v>
      </x:c>
      <x:c r="G450" s="97" t="n">
        <x:f>MIN(ReadMe!$C$10,G449+M450)</x:f>
        <x:v>930</x:v>
      </x:c>
      <x:c r="H450" s="97" t="n">
        <x:f>MIN(ReadMe!$C$10,H449+N450)</x:f>
        <x:v>930</x:v>
      </x:c>
      <x:c r="I450" s="97" t="n">
        <x:f>IF(OR($A450&lt;=Drivers!$H$6,C449&gt;=ReadMe!$C$10),0,MAX(ReadMe!$C$15,(Drivers!$E$6+Drivers!$F$6*SIN($A450*ReadMe!$C$14+Drivers!$G$6))*INDEX(TrackData!$G$6:$G$315,MOD(INT(C449),ReadMe!$C$9)+1)*IF(AND($A450&gt;=Drivers!$I$6,$A450&lt;Drivers!$I$6+Drivers!$J$6),Drivers!$K$6,1)*IF(AND($A450&gt;=Drivers!$L$6,$A450&lt;Drivers!$L$6+Drivers!$M$6),Drivers!$N$6,1)))</x:f>
        <x:v>0</x:v>
      </x:c>
      <x:c r="J450" s="97" t="n">
        <x:f>IF(OR($A450&lt;=Drivers!$H$7,D449&gt;=ReadMe!$C$10),0,MAX(ReadMe!$C$15,(Drivers!$E$7+Drivers!$F$7*SIN($A450*ReadMe!$C$14+Drivers!$G$7))*INDEX(TrackData!$G$6:$G$315,MOD(INT(D449),ReadMe!$C$9)+1)*IF(AND($A450&gt;=Drivers!$I$7,$A450&lt;Drivers!$I$7+Drivers!$J$7),Drivers!$K$7,1)*IF(AND($A450&gt;=Drivers!$L$7,$A450&lt;Drivers!$L$7+Drivers!$M$7),Drivers!$N$7,1)))</x:f>
        <x:v>0</x:v>
      </x:c>
      <x:c r="K450" s="97" t="n">
        <x:f>IF(OR($A450&lt;=Drivers!$H$8,E449&gt;=ReadMe!$C$10),0,MAX(ReadMe!$C$15,(Drivers!$E$8+Drivers!$F$8*SIN($A450*ReadMe!$C$14+Drivers!$G$8))*INDEX(TrackData!$G$6:$G$315,MOD(INT(E449),ReadMe!$C$9)+1)*IF(AND($A450&gt;=Drivers!$I$8,$A450&lt;Drivers!$I$8+Drivers!$J$8),Drivers!$K$8,1)*IF(AND($A450&gt;=Drivers!$L$8,$A450&lt;Drivers!$L$8+Drivers!$M$8),Drivers!$N$8,1)))</x:f>
        <x:v>0</x:v>
      </x:c>
      <x:c r="L450" s="97" t="n">
        <x:f>IF(OR($A450&lt;=Drivers!$H$9,F449&gt;=ReadMe!$C$10),0,MAX(ReadMe!$C$15,(Drivers!$E$9+Drivers!$F$9*SIN($A450*ReadMe!$C$14+Drivers!$G$9))*INDEX(TrackData!$G$6:$G$315,MOD(INT(F449),ReadMe!$C$9)+1)*IF(AND($A450&gt;=Drivers!$I$9,$A450&lt;Drivers!$I$9+Drivers!$J$9),Drivers!$K$9,1)*IF(AND($A450&gt;=Drivers!$L$9,$A450&lt;Drivers!$L$9+Drivers!$M$9),Drivers!$N$9,1)))</x:f>
        <x:v>0</x:v>
      </x:c>
      <x:c r="M450" s="97" t="n">
        <x:f>IF(OR($A450&lt;=Drivers!$H$10,G449&gt;=ReadMe!$C$10),0,MAX(ReadMe!$C$15,(Drivers!$E$10+Drivers!$F$10*SIN($A450*ReadMe!$C$14+Drivers!$G$10))*INDEX(TrackData!$G$6:$G$315,MOD(INT(G449),ReadMe!$C$9)+1)*IF(AND($A450&gt;=Drivers!$I$10,$A450&lt;Drivers!$I$10+Drivers!$J$10),Drivers!$K$10,1)*IF(AND($A450&gt;=Drivers!$L$10,$A450&lt;Drivers!$L$10+Drivers!$M$10),Drivers!$N$10,1)))</x:f>
        <x:v>0</x:v>
      </x:c>
      <x:c r="N450" s="97" t="n">
        <x:f>IF(OR($A450&lt;=Drivers!$H$11,H449&gt;=ReadMe!$C$10),0,MAX(ReadMe!$C$15,(Drivers!$E$11+Drivers!$F$11*SIN($A450*ReadMe!$C$14+Drivers!$G$11))*INDEX(TrackData!$G$6:$G$315,MOD(INT(H449),ReadMe!$C$9)+1)*IF(AND($A450&gt;=Drivers!$I$11,$A450&lt;Drivers!$I$11+Drivers!$J$11),Drivers!$K$11,1)*IF(AND($A450&gt;=Drivers!$L$11,$A450&lt;Drivers!$L$11+Drivers!$M$11),Drivers!$N$11,1)))</x:f>
        <x:v>0</x:v>
      </x:c>
      <x:c r="O450" t="n">
        <x:f>MIN(ReadMe!$C$8,MAX(0,INT(C450/ReadMe!$C$9)))</x:f>
        <x:v>3</x:v>
      </x:c>
      <x:c r="P450" t="n">
        <x:f>MIN(ReadMe!$C$8,MAX(0,INT(D450/ReadMe!$C$9)))</x:f>
        <x:v>3</x:v>
      </x:c>
      <x:c r="Q450" t="n">
        <x:f>MIN(ReadMe!$C$8,MAX(0,INT(E450/ReadMe!$C$9)))</x:f>
        <x:v>3</x:v>
      </x:c>
      <x:c r="R450" t="n">
        <x:f>MIN(ReadMe!$C$8,MAX(0,INT(F450/ReadMe!$C$9)))</x:f>
        <x:v>3</x:v>
      </x:c>
      <x:c r="S450" t="n">
        <x:f>MIN(ReadMe!$C$8,MAX(0,INT(G450/ReadMe!$C$9)))</x:f>
        <x:v>3</x:v>
      </x:c>
      <x:c r="T450" t="n">
        <x:f>MIN(ReadMe!$C$8,MAX(0,INT(H450/ReadMe!$C$9)))</x:f>
        <x:v>3</x:v>
      </x:c>
    </x:row>
    <x:row r="451">
      <x:c r="A451" t="n">
        <x:v>445</x:v>
      </x:c>
      <x:c r="B451" s="97" t="n">
        <x:f>A451*ReadMe!$C$12</x:f>
        <x:v>111.25</x:v>
      </x:c>
      <x:c r="C451" s="97" t="n">
        <x:f>MIN(ReadMe!$C$10,C450+I451)</x:f>
        <x:v>930</x:v>
      </x:c>
      <x:c r="D451" s="97" t="n">
        <x:f>MIN(ReadMe!$C$10,D450+J451)</x:f>
        <x:v>930</x:v>
      </x:c>
      <x:c r="E451" s="97" t="n">
        <x:f>MIN(ReadMe!$C$10,E450+K451)</x:f>
        <x:v>930</x:v>
      </x:c>
      <x:c r="F451" s="97" t="n">
        <x:f>MIN(ReadMe!$C$10,F450+L451)</x:f>
        <x:v>930</x:v>
      </x:c>
      <x:c r="G451" s="97" t="n">
        <x:f>MIN(ReadMe!$C$10,G450+M451)</x:f>
        <x:v>930</x:v>
      </x:c>
      <x:c r="H451" s="97" t="n">
        <x:f>MIN(ReadMe!$C$10,H450+N451)</x:f>
        <x:v>930</x:v>
      </x:c>
      <x:c r="I451" s="97" t="n">
        <x:f>IF(OR($A451&lt;=Drivers!$H$6,C450&gt;=ReadMe!$C$10),0,MAX(ReadMe!$C$15,(Drivers!$E$6+Drivers!$F$6*SIN($A451*ReadMe!$C$14+Drivers!$G$6))*INDEX(TrackData!$G$6:$G$315,MOD(INT(C450),ReadMe!$C$9)+1)*IF(AND($A451&gt;=Drivers!$I$6,$A451&lt;Drivers!$I$6+Drivers!$J$6),Drivers!$K$6,1)*IF(AND($A451&gt;=Drivers!$L$6,$A451&lt;Drivers!$L$6+Drivers!$M$6),Drivers!$N$6,1)))</x:f>
        <x:v>0</x:v>
      </x:c>
      <x:c r="J451" s="97" t="n">
        <x:f>IF(OR($A451&lt;=Drivers!$H$7,D450&gt;=ReadMe!$C$10),0,MAX(ReadMe!$C$15,(Drivers!$E$7+Drivers!$F$7*SIN($A451*ReadMe!$C$14+Drivers!$G$7))*INDEX(TrackData!$G$6:$G$315,MOD(INT(D450),ReadMe!$C$9)+1)*IF(AND($A451&gt;=Drivers!$I$7,$A451&lt;Drivers!$I$7+Drivers!$J$7),Drivers!$K$7,1)*IF(AND($A451&gt;=Drivers!$L$7,$A451&lt;Drivers!$L$7+Drivers!$M$7),Drivers!$N$7,1)))</x:f>
        <x:v>0</x:v>
      </x:c>
      <x:c r="K451" s="97" t="n">
        <x:f>IF(OR($A451&lt;=Drivers!$H$8,E450&gt;=ReadMe!$C$10),0,MAX(ReadMe!$C$15,(Drivers!$E$8+Drivers!$F$8*SIN($A451*ReadMe!$C$14+Drivers!$G$8))*INDEX(TrackData!$G$6:$G$315,MOD(INT(E450),ReadMe!$C$9)+1)*IF(AND($A451&gt;=Drivers!$I$8,$A451&lt;Drivers!$I$8+Drivers!$J$8),Drivers!$K$8,1)*IF(AND($A451&gt;=Drivers!$L$8,$A451&lt;Drivers!$L$8+Drivers!$M$8),Drivers!$N$8,1)))</x:f>
        <x:v>0</x:v>
      </x:c>
      <x:c r="L451" s="97" t="n">
        <x:f>IF(OR($A451&lt;=Drivers!$H$9,F450&gt;=ReadMe!$C$10),0,MAX(ReadMe!$C$15,(Drivers!$E$9+Drivers!$F$9*SIN($A451*ReadMe!$C$14+Drivers!$G$9))*INDEX(TrackData!$G$6:$G$315,MOD(INT(F450),ReadMe!$C$9)+1)*IF(AND($A451&gt;=Drivers!$I$9,$A451&lt;Drivers!$I$9+Drivers!$J$9),Drivers!$K$9,1)*IF(AND($A451&gt;=Drivers!$L$9,$A451&lt;Drivers!$L$9+Drivers!$M$9),Drivers!$N$9,1)))</x:f>
        <x:v>0</x:v>
      </x:c>
      <x:c r="M451" s="97" t="n">
        <x:f>IF(OR($A451&lt;=Drivers!$H$10,G450&gt;=ReadMe!$C$10),0,MAX(ReadMe!$C$15,(Drivers!$E$10+Drivers!$F$10*SIN($A451*ReadMe!$C$14+Drivers!$G$10))*INDEX(TrackData!$G$6:$G$315,MOD(INT(G450),ReadMe!$C$9)+1)*IF(AND($A451&gt;=Drivers!$I$10,$A451&lt;Drivers!$I$10+Drivers!$J$10),Drivers!$K$10,1)*IF(AND($A451&gt;=Drivers!$L$10,$A451&lt;Drivers!$L$10+Drivers!$M$10),Drivers!$N$10,1)))</x:f>
        <x:v>0</x:v>
      </x:c>
      <x:c r="N451" s="97" t="n">
        <x:f>IF(OR($A451&lt;=Drivers!$H$11,H450&gt;=ReadMe!$C$10),0,MAX(ReadMe!$C$15,(Drivers!$E$11+Drivers!$F$11*SIN($A451*ReadMe!$C$14+Drivers!$G$11))*INDEX(TrackData!$G$6:$G$315,MOD(INT(H450),ReadMe!$C$9)+1)*IF(AND($A451&gt;=Drivers!$I$11,$A451&lt;Drivers!$I$11+Drivers!$J$11),Drivers!$K$11,1)*IF(AND($A451&gt;=Drivers!$L$11,$A451&lt;Drivers!$L$11+Drivers!$M$11),Drivers!$N$11,1)))</x:f>
        <x:v>0</x:v>
      </x:c>
      <x:c r="O451" t="n">
        <x:f>MIN(ReadMe!$C$8,MAX(0,INT(C451/ReadMe!$C$9)))</x:f>
        <x:v>3</x:v>
      </x:c>
      <x:c r="P451" t="n">
        <x:f>MIN(ReadMe!$C$8,MAX(0,INT(D451/ReadMe!$C$9)))</x:f>
        <x:v>3</x:v>
      </x:c>
      <x:c r="Q451" t="n">
        <x:f>MIN(ReadMe!$C$8,MAX(0,INT(E451/ReadMe!$C$9)))</x:f>
        <x:v>3</x:v>
      </x:c>
      <x:c r="R451" t="n">
        <x:f>MIN(ReadMe!$C$8,MAX(0,INT(F451/ReadMe!$C$9)))</x:f>
        <x:v>3</x:v>
      </x:c>
      <x:c r="S451" t="n">
        <x:f>MIN(ReadMe!$C$8,MAX(0,INT(G451/ReadMe!$C$9)))</x:f>
        <x:v>3</x:v>
      </x:c>
      <x:c r="T451" t="n">
        <x:f>MIN(ReadMe!$C$8,MAX(0,INT(H451/ReadMe!$C$9)))</x:f>
        <x:v>3</x:v>
      </x:c>
    </x:row>
    <x:row r="452">
      <x:c r="A452" t="n">
        <x:v>446</x:v>
      </x:c>
      <x:c r="B452" s="97" t="n">
        <x:f>A452*ReadMe!$C$12</x:f>
        <x:v>111.5</x:v>
      </x:c>
      <x:c r="C452" s="97" t="n">
        <x:f>MIN(ReadMe!$C$10,C451+I452)</x:f>
        <x:v>930</x:v>
      </x:c>
      <x:c r="D452" s="97" t="n">
        <x:f>MIN(ReadMe!$C$10,D451+J452)</x:f>
        <x:v>930</x:v>
      </x:c>
      <x:c r="E452" s="97" t="n">
        <x:f>MIN(ReadMe!$C$10,E451+K452)</x:f>
        <x:v>930</x:v>
      </x:c>
      <x:c r="F452" s="97" t="n">
        <x:f>MIN(ReadMe!$C$10,F451+L452)</x:f>
        <x:v>930</x:v>
      </x:c>
      <x:c r="G452" s="97" t="n">
        <x:f>MIN(ReadMe!$C$10,G451+M452)</x:f>
        <x:v>930</x:v>
      </x:c>
      <x:c r="H452" s="97" t="n">
        <x:f>MIN(ReadMe!$C$10,H451+N452)</x:f>
        <x:v>930</x:v>
      </x:c>
      <x:c r="I452" s="97" t="n">
        <x:f>IF(OR($A452&lt;=Drivers!$H$6,C451&gt;=ReadMe!$C$10),0,MAX(ReadMe!$C$15,(Drivers!$E$6+Drivers!$F$6*SIN($A452*ReadMe!$C$14+Drivers!$G$6))*INDEX(TrackData!$G$6:$G$315,MOD(INT(C451),ReadMe!$C$9)+1)*IF(AND($A452&gt;=Drivers!$I$6,$A452&lt;Drivers!$I$6+Drivers!$J$6),Drivers!$K$6,1)*IF(AND($A452&gt;=Drivers!$L$6,$A452&lt;Drivers!$L$6+Drivers!$M$6),Drivers!$N$6,1)))</x:f>
        <x:v>0</x:v>
      </x:c>
      <x:c r="J452" s="97" t="n">
        <x:f>IF(OR($A452&lt;=Drivers!$H$7,D451&gt;=ReadMe!$C$10),0,MAX(ReadMe!$C$15,(Drivers!$E$7+Drivers!$F$7*SIN($A452*ReadMe!$C$14+Drivers!$G$7))*INDEX(TrackData!$G$6:$G$315,MOD(INT(D451),ReadMe!$C$9)+1)*IF(AND($A452&gt;=Drivers!$I$7,$A452&lt;Drivers!$I$7+Drivers!$J$7),Drivers!$K$7,1)*IF(AND($A452&gt;=Drivers!$L$7,$A452&lt;Drivers!$L$7+Drivers!$M$7),Drivers!$N$7,1)))</x:f>
        <x:v>0</x:v>
      </x:c>
      <x:c r="K452" s="97" t="n">
        <x:f>IF(OR($A452&lt;=Drivers!$H$8,E451&gt;=ReadMe!$C$10),0,MAX(ReadMe!$C$15,(Drivers!$E$8+Drivers!$F$8*SIN($A452*ReadMe!$C$14+Drivers!$G$8))*INDEX(TrackData!$G$6:$G$315,MOD(INT(E451),ReadMe!$C$9)+1)*IF(AND($A452&gt;=Drivers!$I$8,$A452&lt;Drivers!$I$8+Drivers!$J$8),Drivers!$K$8,1)*IF(AND($A452&gt;=Drivers!$L$8,$A452&lt;Drivers!$L$8+Drivers!$M$8),Drivers!$N$8,1)))</x:f>
        <x:v>0</x:v>
      </x:c>
      <x:c r="L452" s="97" t="n">
        <x:f>IF(OR($A452&lt;=Drivers!$H$9,F451&gt;=ReadMe!$C$10),0,MAX(ReadMe!$C$15,(Drivers!$E$9+Drivers!$F$9*SIN($A452*ReadMe!$C$14+Drivers!$G$9))*INDEX(TrackData!$G$6:$G$315,MOD(INT(F451),ReadMe!$C$9)+1)*IF(AND($A452&gt;=Drivers!$I$9,$A452&lt;Drivers!$I$9+Drivers!$J$9),Drivers!$K$9,1)*IF(AND($A452&gt;=Drivers!$L$9,$A452&lt;Drivers!$L$9+Drivers!$M$9),Drivers!$N$9,1)))</x:f>
        <x:v>0</x:v>
      </x:c>
      <x:c r="M452" s="97" t="n">
        <x:f>IF(OR($A452&lt;=Drivers!$H$10,G451&gt;=ReadMe!$C$10),0,MAX(ReadMe!$C$15,(Drivers!$E$10+Drivers!$F$10*SIN($A452*ReadMe!$C$14+Drivers!$G$10))*INDEX(TrackData!$G$6:$G$315,MOD(INT(G451),ReadMe!$C$9)+1)*IF(AND($A452&gt;=Drivers!$I$10,$A452&lt;Drivers!$I$10+Drivers!$J$10),Drivers!$K$10,1)*IF(AND($A452&gt;=Drivers!$L$10,$A452&lt;Drivers!$L$10+Drivers!$M$10),Drivers!$N$10,1)))</x:f>
        <x:v>0</x:v>
      </x:c>
      <x:c r="N452" s="97" t="n">
        <x:f>IF(OR($A452&lt;=Drivers!$H$11,H451&gt;=ReadMe!$C$10),0,MAX(ReadMe!$C$15,(Drivers!$E$11+Drivers!$F$11*SIN($A452*ReadMe!$C$14+Drivers!$G$11))*INDEX(TrackData!$G$6:$G$315,MOD(INT(H451),ReadMe!$C$9)+1)*IF(AND($A452&gt;=Drivers!$I$11,$A452&lt;Drivers!$I$11+Drivers!$J$11),Drivers!$K$11,1)*IF(AND($A452&gt;=Drivers!$L$11,$A452&lt;Drivers!$L$11+Drivers!$M$11),Drivers!$N$11,1)))</x:f>
        <x:v>0</x:v>
      </x:c>
      <x:c r="O452" t="n">
        <x:f>MIN(ReadMe!$C$8,MAX(0,INT(C452/ReadMe!$C$9)))</x:f>
        <x:v>3</x:v>
      </x:c>
      <x:c r="P452" t="n">
        <x:f>MIN(ReadMe!$C$8,MAX(0,INT(D452/ReadMe!$C$9)))</x:f>
        <x:v>3</x:v>
      </x:c>
      <x:c r="Q452" t="n">
        <x:f>MIN(ReadMe!$C$8,MAX(0,INT(E452/ReadMe!$C$9)))</x:f>
        <x:v>3</x:v>
      </x:c>
      <x:c r="R452" t="n">
        <x:f>MIN(ReadMe!$C$8,MAX(0,INT(F452/ReadMe!$C$9)))</x:f>
        <x:v>3</x:v>
      </x:c>
      <x:c r="S452" t="n">
        <x:f>MIN(ReadMe!$C$8,MAX(0,INT(G452/ReadMe!$C$9)))</x:f>
        <x:v>3</x:v>
      </x:c>
      <x:c r="T452" t="n">
        <x:f>MIN(ReadMe!$C$8,MAX(0,INT(H452/ReadMe!$C$9)))</x:f>
        <x:v>3</x:v>
      </x:c>
    </x:row>
    <x:row r="453">
      <x:c r="A453" t="n">
        <x:v>447</x:v>
      </x:c>
      <x:c r="B453" s="97" t="n">
        <x:f>A453*ReadMe!$C$12</x:f>
        <x:v>111.75</x:v>
      </x:c>
      <x:c r="C453" s="97" t="n">
        <x:f>MIN(ReadMe!$C$10,C452+I453)</x:f>
        <x:v>930</x:v>
      </x:c>
      <x:c r="D453" s="97" t="n">
        <x:f>MIN(ReadMe!$C$10,D452+J453)</x:f>
        <x:v>930</x:v>
      </x:c>
      <x:c r="E453" s="97" t="n">
        <x:f>MIN(ReadMe!$C$10,E452+K453)</x:f>
        <x:v>930</x:v>
      </x:c>
      <x:c r="F453" s="97" t="n">
        <x:f>MIN(ReadMe!$C$10,F452+L453)</x:f>
        <x:v>930</x:v>
      </x:c>
      <x:c r="G453" s="97" t="n">
        <x:f>MIN(ReadMe!$C$10,G452+M453)</x:f>
        <x:v>930</x:v>
      </x:c>
      <x:c r="H453" s="97" t="n">
        <x:f>MIN(ReadMe!$C$10,H452+N453)</x:f>
        <x:v>930</x:v>
      </x:c>
      <x:c r="I453" s="97" t="n">
        <x:f>IF(OR($A453&lt;=Drivers!$H$6,C452&gt;=ReadMe!$C$10),0,MAX(ReadMe!$C$15,(Drivers!$E$6+Drivers!$F$6*SIN($A453*ReadMe!$C$14+Drivers!$G$6))*INDEX(TrackData!$G$6:$G$315,MOD(INT(C452),ReadMe!$C$9)+1)*IF(AND($A453&gt;=Drivers!$I$6,$A453&lt;Drivers!$I$6+Drivers!$J$6),Drivers!$K$6,1)*IF(AND($A453&gt;=Drivers!$L$6,$A453&lt;Drivers!$L$6+Drivers!$M$6),Drivers!$N$6,1)))</x:f>
        <x:v>0</x:v>
      </x:c>
      <x:c r="J453" s="97" t="n">
        <x:f>IF(OR($A453&lt;=Drivers!$H$7,D452&gt;=ReadMe!$C$10),0,MAX(ReadMe!$C$15,(Drivers!$E$7+Drivers!$F$7*SIN($A453*ReadMe!$C$14+Drivers!$G$7))*INDEX(TrackData!$G$6:$G$315,MOD(INT(D452),ReadMe!$C$9)+1)*IF(AND($A453&gt;=Drivers!$I$7,$A453&lt;Drivers!$I$7+Drivers!$J$7),Drivers!$K$7,1)*IF(AND($A453&gt;=Drivers!$L$7,$A453&lt;Drivers!$L$7+Drivers!$M$7),Drivers!$N$7,1)))</x:f>
        <x:v>0</x:v>
      </x:c>
      <x:c r="K453" s="97" t="n">
        <x:f>IF(OR($A453&lt;=Drivers!$H$8,E452&gt;=ReadMe!$C$10),0,MAX(ReadMe!$C$15,(Drivers!$E$8+Drivers!$F$8*SIN($A453*ReadMe!$C$14+Drivers!$G$8))*INDEX(TrackData!$G$6:$G$315,MOD(INT(E452),ReadMe!$C$9)+1)*IF(AND($A453&gt;=Drivers!$I$8,$A453&lt;Drivers!$I$8+Drivers!$J$8),Drivers!$K$8,1)*IF(AND($A453&gt;=Drivers!$L$8,$A453&lt;Drivers!$L$8+Drivers!$M$8),Drivers!$N$8,1)))</x:f>
        <x:v>0</x:v>
      </x:c>
      <x:c r="L453" s="97" t="n">
        <x:f>IF(OR($A453&lt;=Drivers!$H$9,F452&gt;=ReadMe!$C$10),0,MAX(ReadMe!$C$15,(Drivers!$E$9+Drivers!$F$9*SIN($A453*ReadMe!$C$14+Drivers!$G$9))*INDEX(TrackData!$G$6:$G$315,MOD(INT(F452),ReadMe!$C$9)+1)*IF(AND($A453&gt;=Drivers!$I$9,$A453&lt;Drivers!$I$9+Drivers!$J$9),Drivers!$K$9,1)*IF(AND($A453&gt;=Drivers!$L$9,$A453&lt;Drivers!$L$9+Drivers!$M$9),Drivers!$N$9,1)))</x:f>
        <x:v>0</x:v>
      </x:c>
      <x:c r="M453" s="97" t="n">
        <x:f>IF(OR($A453&lt;=Drivers!$H$10,G452&gt;=ReadMe!$C$10),0,MAX(ReadMe!$C$15,(Drivers!$E$10+Drivers!$F$10*SIN($A453*ReadMe!$C$14+Drivers!$G$10))*INDEX(TrackData!$G$6:$G$315,MOD(INT(G452),ReadMe!$C$9)+1)*IF(AND($A453&gt;=Drivers!$I$10,$A453&lt;Drivers!$I$10+Drivers!$J$10),Drivers!$K$10,1)*IF(AND($A453&gt;=Drivers!$L$10,$A453&lt;Drivers!$L$10+Drivers!$M$10),Drivers!$N$10,1)))</x:f>
        <x:v>0</x:v>
      </x:c>
      <x:c r="N453" s="97" t="n">
        <x:f>IF(OR($A453&lt;=Drivers!$H$11,H452&gt;=ReadMe!$C$10),0,MAX(ReadMe!$C$15,(Drivers!$E$11+Drivers!$F$11*SIN($A453*ReadMe!$C$14+Drivers!$G$11))*INDEX(TrackData!$G$6:$G$315,MOD(INT(H452),ReadMe!$C$9)+1)*IF(AND($A453&gt;=Drivers!$I$11,$A453&lt;Drivers!$I$11+Drivers!$J$11),Drivers!$K$11,1)*IF(AND($A453&gt;=Drivers!$L$11,$A453&lt;Drivers!$L$11+Drivers!$M$11),Drivers!$N$11,1)))</x:f>
        <x:v>0</x:v>
      </x:c>
      <x:c r="O453" t="n">
        <x:f>MIN(ReadMe!$C$8,MAX(0,INT(C453/ReadMe!$C$9)))</x:f>
        <x:v>3</x:v>
      </x:c>
      <x:c r="P453" t="n">
        <x:f>MIN(ReadMe!$C$8,MAX(0,INT(D453/ReadMe!$C$9)))</x:f>
        <x:v>3</x:v>
      </x:c>
      <x:c r="Q453" t="n">
        <x:f>MIN(ReadMe!$C$8,MAX(0,INT(E453/ReadMe!$C$9)))</x:f>
        <x:v>3</x:v>
      </x:c>
      <x:c r="R453" t="n">
        <x:f>MIN(ReadMe!$C$8,MAX(0,INT(F453/ReadMe!$C$9)))</x:f>
        <x:v>3</x:v>
      </x:c>
      <x:c r="S453" t="n">
        <x:f>MIN(ReadMe!$C$8,MAX(0,INT(G453/ReadMe!$C$9)))</x:f>
        <x:v>3</x:v>
      </x:c>
      <x:c r="T453" t="n">
        <x:f>MIN(ReadMe!$C$8,MAX(0,INT(H453/ReadMe!$C$9)))</x:f>
        <x:v>3</x:v>
      </x:c>
    </x:row>
    <x:row r="454">
      <x:c r="A454" t="n">
        <x:v>448</x:v>
      </x:c>
      <x:c r="B454" s="97" t="n">
        <x:f>A454*ReadMe!$C$12</x:f>
        <x:v>112</x:v>
      </x:c>
      <x:c r="C454" s="97" t="n">
        <x:f>MIN(ReadMe!$C$10,C453+I454)</x:f>
        <x:v>930</x:v>
      </x:c>
      <x:c r="D454" s="97" t="n">
        <x:f>MIN(ReadMe!$C$10,D453+J454)</x:f>
        <x:v>930</x:v>
      </x:c>
      <x:c r="E454" s="97" t="n">
        <x:f>MIN(ReadMe!$C$10,E453+K454)</x:f>
        <x:v>930</x:v>
      </x:c>
      <x:c r="F454" s="97" t="n">
        <x:f>MIN(ReadMe!$C$10,F453+L454)</x:f>
        <x:v>930</x:v>
      </x:c>
      <x:c r="G454" s="97" t="n">
        <x:f>MIN(ReadMe!$C$10,G453+M454)</x:f>
        <x:v>930</x:v>
      </x:c>
      <x:c r="H454" s="97" t="n">
        <x:f>MIN(ReadMe!$C$10,H453+N454)</x:f>
        <x:v>930</x:v>
      </x:c>
      <x:c r="I454" s="97" t="n">
        <x:f>IF(OR($A454&lt;=Drivers!$H$6,C453&gt;=ReadMe!$C$10),0,MAX(ReadMe!$C$15,(Drivers!$E$6+Drivers!$F$6*SIN($A454*ReadMe!$C$14+Drivers!$G$6))*INDEX(TrackData!$G$6:$G$315,MOD(INT(C453),ReadMe!$C$9)+1)*IF(AND($A454&gt;=Drivers!$I$6,$A454&lt;Drivers!$I$6+Drivers!$J$6),Drivers!$K$6,1)*IF(AND($A454&gt;=Drivers!$L$6,$A454&lt;Drivers!$L$6+Drivers!$M$6),Drivers!$N$6,1)))</x:f>
        <x:v>0</x:v>
      </x:c>
      <x:c r="J454" s="97" t="n">
        <x:f>IF(OR($A454&lt;=Drivers!$H$7,D453&gt;=ReadMe!$C$10),0,MAX(ReadMe!$C$15,(Drivers!$E$7+Drivers!$F$7*SIN($A454*ReadMe!$C$14+Drivers!$G$7))*INDEX(TrackData!$G$6:$G$315,MOD(INT(D453),ReadMe!$C$9)+1)*IF(AND($A454&gt;=Drivers!$I$7,$A454&lt;Drivers!$I$7+Drivers!$J$7),Drivers!$K$7,1)*IF(AND($A454&gt;=Drivers!$L$7,$A454&lt;Drivers!$L$7+Drivers!$M$7),Drivers!$N$7,1)))</x:f>
        <x:v>0</x:v>
      </x:c>
      <x:c r="K454" s="97" t="n">
        <x:f>IF(OR($A454&lt;=Drivers!$H$8,E453&gt;=ReadMe!$C$10),0,MAX(ReadMe!$C$15,(Drivers!$E$8+Drivers!$F$8*SIN($A454*ReadMe!$C$14+Drivers!$G$8))*INDEX(TrackData!$G$6:$G$315,MOD(INT(E453),ReadMe!$C$9)+1)*IF(AND($A454&gt;=Drivers!$I$8,$A454&lt;Drivers!$I$8+Drivers!$J$8),Drivers!$K$8,1)*IF(AND($A454&gt;=Drivers!$L$8,$A454&lt;Drivers!$L$8+Drivers!$M$8),Drivers!$N$8,1)))</x:f>
        <x:v>0</x:v>
      </x:c>
      <x:c r="L454" s="97" t="n">
        <x:f>IF(OR($A454&lt;=Drivers!$H$9,F453&gt;=ReadMe!$C$10),0,MAX(ReadMe!$C$15,(Drivers!$E$9+Drivers!$F$9*SIN($A454*ReadMe!$C$14+Drivers!$G$9))*INDEX(TrackData!$G$6:$G$315,MOD(INT(F453),ReadMe!$C$9)+1)*IF(AND($A454&gt;=Drivers!$I$9,$A454&lt;Drivers!$I$9+Drivers!$J$9),Drivers!$K$9,1)*IF(AND($A454&gt;=Drivers!$L$9,$A454&lt;Drivers!$L$9+Drivers!$M$9),Drivers!$N$9,1)))</x:f>
        <x:v>0</x:v>
      </x:c>
      <x:c r="M454" s="97" t="n">
        <x:f>IF(OR($A454&lt;=Drivers!$H$10,G453&gt;=ReadMe!$C$10),0,MAX(ReadMe!$C$15,(Drivers!$E$10+Drivers!$F$10*SIN($A454*ReadMe!$C$14+Drivers!$G$10))*INDEX(TrackData!$G$6:$G$315,MOD(INT(G453),ReadMe!$C$9)+1)*IF(AND($A454&gt;=Drivers!$I$10,$A454&lt;Drivers!$I$10+Drivers!$J$10),Drivers!$K$10,1)*IF(AND($A454&gt;=Drivers!$L$10,$A454&lt;Drivers!$L$10+Drivers!$M$10),Drivers!$N$10,1)))</x:f>
        <x:v>0</x:v>
      </x:c>
      <x:c r="N454" s="97" t="n">
        <x:f>IF(OR($A454&lt;=Drivers!$H$11,H453&gt;=ReadMe!$C$10),0,MAX(ReadMe!$C$15,(Drivers!$E$11+Drivers!$F$11*SIN($A454*ReadMe!$C$14+Drivers!$G$11))*INDEX(TrackData!$G$6:$G$315,MOD(INT(H453),ReadMe!$C$9)+1)*IF(AND($A454&gt;=Drivers!$I$11,$A454&lt;Drivers!$I$11+Drivers!$J$11),Drivers!$K$11,1)*IF(AND($A454&gt;=Drivers!$L$11,$A454&lt;Drivers!$L$11+Drivers!$M$11),Drivers!$N$11,1)))</x:f>
        <x:v>0</x:v>
      </x:c>
      <x:c r="O454" t="n">
        <x:f>MIN(ReadMe!$C$8,MAX(0,INT(C454/ReadMe!$C$9)))</x:f>
        <x:v>3</x:v>
      </x:c>
      <x:c r="P454" t="n">
        <x:f>MIN(ReadMe!$C$8,MAX(0,INT(D454/ReadMe!$C$9)))</x:f>
        <x:v>3</x:v>
      </x:c>
      <x:c r="Q454" t="n">
        <x:f>MIN(ReadMe!$C$8,MAX(0,INT(E454/ReadMe!$C$9)))</x:f>
        <x:v>3</x:v>
      </x:c>
      <x:c r="R454" t="n">
        <x:f>MIN(ReadMe!$C$8,MAX(0,INT(F454/ReadMe!$C$9)))</x:f>
        <x:v>3</x:v>
      </x:c>
      <x:c r="S454" t="n">
        <x:f>MIN(ReadMe!$C$8,MAX(0,INT(G454/ReadMe!$C$9)))</x:f>
        <x:v>3</x:v>
      </x:c>
      <x:c r="T454" t="n">
        <x:f>MIN(ReadMe!$C$8,MAX(0,INT(H454/ReadMe!$C$9)))</x:f>
        <x:v>3</x:v>
      </x:c>
    </x:row>
    <x:row r="455">
      <x:c r="A455" t="n">
        <x:v>449</x:v>
      </x:c>
      <x:c r="B455" s="97" t="n">
        <x:f>A455*ReadMe!$C$12</x:f>
        <x:v>112.25</x:v>
      </x:c>
      <x:c r="C455" s="97" t="n">
        <x:f>MIN(ReadMe!$C$10,C454+I455)</x:f>
        <x:v>930</x:v>
      </x:c>
      <x:c r="D455" s="97" t="n">
        <x:f>MIN(ReadMe!$C$10,D454+J455)</x:f>
        <x:v>930</x:v>
      </x:c>
      <x:c r="E455" s="97" t="n">
        <x:f>MIN(ReadMe!$C$10,E454+K455)</x:f>
        <x:v>930</x:v>
      </x:c>
      <x:c r="F455" s="97" t="n">
        <x:f>MIN(ReadMe!$C$10,F454+L455)</x:f>
        <x:v>930</x:v>
      </x:c>
      <x:c r="G455" s="97" t="n">
        <x:f>MIN(ReadMe!$C$10,G454+M455)</x:f>
        <x:v>930</x:v>
      </x:c>
      <x:c r="H455" s="97" t="n">
        <x:f>MIN(ReadMe!$C$10,H454+N455)</x:f>
        <x:v>930</x:v>
      </x:c>
      <x:c r="I455" s="97" t="n">
        <x:f>IF(OR($A455&lt;=Drivers!$H$6,C454&gt;=ReadMe!$C$10),0,MAX(ReadMe!$C$15,(Drivers!$E$6+Drivers!$F$6*SIN($A455*ReadMe!$C$14+Drivers!$G$6))*INDEX(TrackData!$G$6:$G$315,MOD(INT(C454),ReadMe!$C$9)+1)*IF(AND($A455&gt;=Drivers!$I$6,$A455&lt;Drivers!$I$6+Drivers!$J$6),Drivers!$K$6,1)*IF(AND($A455&gt;=Drivers!$L$6,$A455&lt;Drivers!$L$6+Drivers!$M$6),Drivers!$N$6,1)))</x:f>
        <x:v>0</x:v>
      </x:c>
      <x:c r="J455" s="97" t="n">
        <x:f>IF(OR($A455&lt;=Drivers!$H$7,D454&gt;=ReadMe!$C$10),0,MAX(ReadMe!$C$15,(Drivers!$E$7+Drivers!$F$7*SIN($A455*ReadMe!$C$14+Drivers!$G$7))*INDEX(TrackData!$G$6:$G$315,MOD(INT(D454),ReadMe!$C$9)+1)*IF(AND($A455&gt;=Drivers!$I$7,$A455&lt;Drivers!$I$7+Drivers!$J$7),Drivers!$K$7,1)*IF(AND($A455&gt;=Drivers!$L$7,$A455&lt;Drivers!$L$7+Drivers!$M$7),Drivers!$N$7,1)))</x:f>
        <x:v>0</x:v>
      </x:c>
      <x:c r="K455" s="97" t="n">
        <x:f>IF(OR($A455&lt;=Drivers!$H$8,E454&gt;=ReadMe!$C$10),0,MAX(ReadMe!$C$15,(Drivers!$E$8+Drivers!$F$8*SIN($A455*ReadMe!$C$14+Drivers!$G$8))*INDEX(TrackData!$G$6:$G$315,MOD(INT(E454),ReadMe!$C$9)+1)*IF(AND($A455&gt;=Drivers!$I$8,$A455&lt;Drivers!$I$8+Drivers!$J$8),Drivers!$K$8,1)*IF(AND($A455&gt;=Drivers!$L$8,$A455&lt;Drivers!$L$8+Drivers!$M$8),Drivers!$N$8,1)))</x:f>
        <x:v>0</x:v>
      </x:c>
      <x:c r="L455" s="97" t="n">
        <x:f>IF(OR($A455&lt;=Drivers!$H$9,F454&gt;=ReadMe!$C$10),0,MAX(ReadMe!$C$15,(Drivers!$E$9+Drivers!$F$9*SIN($A455*ReadMe!$C$14+Drivers!$G$9))*INDEX(TrackData!$G$6:$G$315,MOD(INT(F454),ReadMe!$C$9)+1)*IF(AND($A455&gt;=Drivers!$I$9,$A455&lt;Drivers!$I$9+Drivers!$J$9),Drivers!$K$9,1)*IF(AND($A455&gt;=Drivers!$L$9,$A455&lt;Drivers!$L$9+Drivers!$M$9),Drivers!$N$9,1)))</x:f>
        <x:v>0</x:v>
      </x:c>
      <x:c r="M455" s="97" t="n">
        <x:f>IF(OR($A455&lt;=Drivers!$H$10,G454&gt;=ReadMe!$C$10),0,MAX(ReadMe!$C$15,(Drivers!$E$10+Drivers!$F$10*SIN($A455*ReadMe!$C$14+Drivers!$G$10))*INDEX(TrackData!$G$6:$G$315,MOD(INT(G454),ReadMe!$C$9)+1)*IF(AND($A455&gt;=Drivers!$I$10,$A455&lt;Drivers!$I$10+Drivers!$J$10),Drivers!$K$10,1)*IF(AND($A455&gt;=Drivers!$L$10,$A455&lt;Drivers!$L$10+Drivers!$M$10),Drivers!$N$10,1)))</x:f>
        <x:v>0</x:v>
      </x:c>
      <x:c r="N455" s="97" t="n">
        <x:f>IF(OR($A455&lt;=Drivers!$H$11,H454&gt;=ReadMe!$C$10),0,MAX(ReadMe!$C$15,(Drivers!$E$11+Drivers!$F$11*SIN($A455*ReadMe!$C$14+Drivers!$G$11))*INDEX(TrackData!$G$6:$G$315,MOD(INT(H454),ReadMe!$C$9)+1)*IF(AND($A455&gt;=Drivers!$I$11,$A455&lt;Drivers!$I$11+Drivers!$J$11),Drivers!$K$11,1)*IF(AND($A455&gt;=Drivers!$L$11,$A455&lt;Drivers!$L$11+Drivers!$M$11),Drivers!$N$11,1)))</x:f>
        <x:v>0</x:v>
      </x:c>
      <x:c r="O455" t="n">
        <x:f>MIN(ReadMe!$C$8,MAX(0,INT(C455/ReadMe!$C$9)))</x:f>
        <x:v>3</x:v>
      </x:c>
      <x:c r="P455" t="n">
        <x:f>MIN(ReadMe!$C$8,MAX(0,INT(D455/ReadMe!$C$9)))</x:f>
        <x:v>3</x:v>
      </x:c>
      <x:c r="Q455" t="n">
        <x:f>MIN(ReadMe!$C$8,MAX(0,INT(E455/ReadMe!$C$9)))</x:f>
        <x:v>3</x:v>
      </x:c>
      <x:c r="R455" t="n">
        <x:f>MIN(ReadMe!$C$8,MAX(0,INT(F455/ReadMe!$C$9)))</x:f>
        <x:v>3</x:v>
      </x:c>
      <x:c r="S455" t="n">
        <x:f>MIN(ReadMe!$C$8,MAX(0,INT(G455/ReadMe!$C$9)))</x:f>
        <x:v>3</x:v>
      </x:c>
      <x:c r="T455" t="n">
        <x:f>MIN(ReadMe!$C$8,MAX(0,INT(H455/ReadMe!$C$9)))</x:f>
        <x:v>3</x:v>
      </x:c>
    </x:row>
    <x:row r="456">
      <x:c r="A456" t="n">
        <x:v>450</x:v>
      </x:c>
      <x:c r="B456" s="97" t="n">
        <x:f>A456*ReadMe!$C$12</x:f>
        <x:v>112.5</x:v>
      </x:c>
      <x:c r="C456" s="97" t="n">
        <x:f>MIN(ReadMe!$C$10,C455+I456)</x:f>
        <x:v>930</x:v>
      </x:c>
      <x:c r="D456" s="97" t="n">
        <x:f>MIN(ReadMe!$C$10,D455+J456)</x:f>
        <x:v>930</x:v>
      </x:c>
      <x:c r="E456" s="97" t="n">
        <x:f>MIN(ReadMe!$C$10,E455+K456)</x:f>
        <x:v>930</x:v>
      </x:c>
      <x:c r="F456" s="97" t="n">
        <x:f>MIN(ReadMe!$C$10,F455+L456)</x:f>
        <x:v>930</x:v>
      </x:c>
      <x:c r="G456" s="97" t="n">
        <x:f>MIN(ReadMe!$C$10,G455+M456)</x:f>
        <x:v>930</x:v>
      </x:c>
      <x:c r="H456" s="97" t="n">
        <x:f>MIN(ReadMe!$C$10,H455+N456)</x:f>
        <x:v>930</x:v>
      </x:c>
      <x:c r="I456" s="97" t="n">
        <x:f>IF(OR($A456&lt;=Drivers!$H$6,C455&gt;=ReadMe!$C$10),0,MAX(ReadMe!$C$15,(Drivers!$E$6+Drivers!$F$6*SIN($A456*ReadMe!$C$14+Drivers!$G$6))*INDEX(TrackData!$G$6:$G$315,MOD(INT(C455),ReadMe!$C$9)+1)*IF(AND($A456&gt;=Drivers!$I$6,$A456&lt;Drivers!$I$6+Drivers!$J$6),Drivers!$K$6,1)*IF(AND($A456&gt;=Drivers!$L$6,$A456&lt;Drivers!$L$6+Drivers!$M$6),Drivers!$N$6,1)))</x:f>
        <x:v>0</x:v>
      </x:c>
      <x:c r="J456" s="97" t="n">
        <x:f>IF(OR($A456&lt;=Drivers!$H$7,D455&gt;=ReadMe!$C$10),0,MAX(ReadMe!$C$15,(Drivers!$E$7+Drivers!$F$7*SIN($A456*ReadMe!$C$14+Drivers!$G$7))*INDEX(TrackData!$G$6:$G$315,MOD(INT(D455),ReadMe!$C$9)+1)*IF(AND($A456&gt;=Drivers!$I$7,$A456&lt;Drivers!$I$7+Drivers!$J$7),Drivers!$K$7,1)*IF(AND($A456&gt;=Drivers!$L$7,$A456&lt;Drivers!$L$7+Drivers!$M$7),Drivers!$N$7,1)))</x:f>
        <x:v>0</x:v>
      </x:c>
      <x:c r="K456" s="97" t="n">
        <x:f>IF(OR($A456&lt;=Drivers!$H$8,E455&gt;=ReadMe!$C$10),0,MAX(ReadMe!$C$15,(Drivers!$E$8+Drivers!$F$8*SIN($A456*ReadMe!$C$14+Drivers!$G$8))*INDEX(TrackData!$G$6:$G$315,MOD(INT(E455),ReadMe!$C$9)+1)*IF(AND($A456&gt;=Drivers!$I$8,$A456&lt;Drivers!$I$8+Drivers!$J$8),Drivers!$K$8,1)*IF(AND($A456&gt;=Drivers!$L$8,$A456&lt;Drivers!$L$8+Drivers!$M$8),Drivers!$N$8,1)))</x:f>
        <x:v>0</x:v>
      </x:c>
      <x:c r="L456" s="97" t="n">
        <x:f>IF(OR($A456&lt;=Drivers!$H$9,F455&gt;=ReadMe!$C$10),0,MAX(ReadMe!$C$15,(Drivers!$E$9+Drivers!$F$9*SIN($A456*ReadMe!$C$14+Drivers!$G$9))*INDEX(TrackData!$G$6:$G$315,MOD(INT(F455),ReadMe!$C$9)+1)*IF(AND($A456&gt;=Drivers!$I$9,$A456&lt;Drivers!$I$9+Drivers!$J$9),Drivers!$K$9,1)*IF(AND($A456&gt;=Drivers!$L$9,$A456&lt;Drivers!$L$9+Drivers!$M$9),Drivers!$N$9,1)))</x:f>
        <x:v>0</x:v>
      </x:c>
      <x:c r="M456" s="97" t="n">
        <x:f>IF(OR($A456&lt;=Drivers!$H$10,G455&gt;=ReadMe!$C$10),0,MAX(ReadMe!$C$15,(Drivers!$E$10+Drivers!$F$10*SIN($A456*ReadMe!$C$14+Drivers!$G$10))*INDEX(TrackData!$G$6:$G$315,MOD(INT(G455),ReadMe!$C$9)+1)*IF(AND($A456&gt;=Drivers!$I$10,$A456&lt;Drivers!$I$10+Drivers!$J$10),Drivers!$K$10,1)*IF(AND($A456&gt;=Drivers!$L$10,$A456&lt;Drivers!$L$10+Drivers!$M$10),Drivers!$N$10,1)))</x:f>
        <x:v>0</x:v>
      </x:c>
      <x:c r="N456" s="97" t="n">
        <x:f>IF(OR($A456&lt;=Drivers!$H$11,H455&gt;=ReadMe!$C$10),0,MAX(ReadMe!$C$15,(Drivers!$E$11+Drivers!$F$11*SIN($A456*ReadMe!$C$14+Drivers!$G$11))*INDEX(TrackData!$G$6:$G$315,MOD(INT(H455),ReadMe!$C$9)+1)*IF(AND($A456&gt;=Drivers!$I$11,$A456&lt;Drivers!$I$11+Drivers!$J$11),Drivers!$K$11,1)*IF(AND($A456&gt;=Drivers!$L$11,$A456&lt;Drivers!$L$11+Drivers!$M$11),Drivers!$N$11,1)))</x:f>
        <x:v>0</x:v>
      </x:c>
      <x:c r="O456" t="n">
        <x:f>MIN(ReadMe!$C$8,MAX(0,INT(C456/ReadMe!$C$9)))</x:f>
        <x:v>3</x:v>
      </x:c>
      <x:c r="P456" t="n">
        <x:f>MIN(ReadMe!$C$8,MAX(0,INT(D456/ReadMe!$C$9)))</x:f>
        <x:v>3</x:v>
      </x:c>
      <x:c r="Q456" t="n">
        <x:f>MIN(ReadMe!$C$8,MAX(0,INT(E456/ReadMe!$C$9)))</x:f>
        <x:v>3</x:v>
      </x:c>
      <x:c r="R456" t="n">
        <x:f>MIN(ReadMe!$C$8,MAX(0,INT(F456/ReadMe!$C$9)))</x:f>
        <x:v>3</x:v>
      </x:c>
      <x:c r="S456" t="n">
        <x:f>MIN(ReadMe!$C$8,MAX(0,INT(G456/ReadMe!$C$9)))</x:f>
        <x:v>3</x:v>
      </x:c>
      <x:c r="T456" t="n">
        <x:f>MIN(ReadMe!$C$8,MAX(0,INT(H456/ReadMe!$C$9)))</x:f>
        <x:v>3</x:v>
      </x:c>
    </x:row>
    <x:row r="457">
      <x:c r="A457" t="n">
        <x:v>451</x:v>
      </x:c>
      <x:c r="B457" s="97" t="n">
        <x:f>A457*ReadMe!$C$12</x:f>
        <x:v>112.75</x:v>
      </x:c>
      <x:c r="C457" s="97" t="n">
        <x:f>MIN(ReadMe!$C$10,C456+I457)</x:f>
        <x:v>930</x:v>
      </x:c>
      <x:c r="D457" s="97" t="n">
        <x:f>MIN(ReadMe!$C$10,D456+J457)</x:f>
        <x:v>930</x:v>
      </x:c>
      <x:c r="E457" s="97" t="n">
        <x:f>MIN(ReadMe!$C$10,E456+K457)</x:f>
        <x:v>930</x:v>
      </x:c>
      <x:c r="F457" s="97" t="n">
        <x:f>MIN(ReadMe!$C$10,F456+L457)</x:f>
        <x:v>930</x:v>
      </x:c>
      <x:c r="G457" s="97" t="n">
        <x:f>MIN(ReadMe!$C$10,G456+M457)</x:f>
        <x:v>930</x:v>
      </x:c>
      <x:c r="H457" s="97" t="n">
        <x:f>MIN(ReadMe!$C$10,H456+N457)</x:f>
        <x:v>930</x:v>
      </x:c>
      <x:c r="I457" s="97" t="n">
        <x:f>IF(OR($A457&lt;=Drivers!$H$6,C456&gt;=ReadMe!$C$10),0,MAX(ReadMe!$C$15,(Drivers!$E$6+Drivers!$F$6*SIN($A457*ReadMe!$C$14+Drivers!$G$6))*INDEX(TrackData!$G$6:$G$315,MOD(INT(C456),ReadMe!$C$9)+1)*IF(AND($A457&gt;=Drivers!$I$6,$A457&lt;Drivers!$I$6+Drivers!$J$6),Drivers!$K$6,1)*IF(AND($A457&gt;=Drivers!$L$6,$A457&lt;Drivers!$L$6+Drivers!$M$6),Drivers!$N$6,1)))</x:f>
        <x:v>0</x:v>
      </x:c>
      <x:c r="J457" s="97" t="n">
        <x:f>IF(OR($A457&lt;=Drivers!$H$7,D456&gt;=ReadMe!$C$10),0,MAX(ReadMe!$C$15,(Drivers!$E$7+Drivers!$F$7*SIN($A457*ReadMe!$C$14+Drivers!$G$7))*INDEX(TrackData!$G$6:$G$315,MOD(INT(D456),ReadMe!$C$9)+1)*IF(AND($A457&gt;=Drivers!$I$7,$A457&lt;Drivers!$I$7+Drivers!$J$7),Drivers!$K$7,1)*IF(AND($A457&gt;=Drivers!$L$7,$A457&lt;Drivers!$L$7+Drivers!$M$7),Drivers!$N$7,1)))</x:f>
        <x:v>0</x:v>
      </x:c>
      <x:c r="K457" s="97" t="n">
        <x:f>IF(OR($A457&lt;=Drivers!$H$8,E456&gt;=ReadMe!$C$10),0,MAX(ReadMe!$C$15,(Drivers!$E$8+Drivers!$F$8*SIN($A457*ReadMe!$C$14+Drivers!$G$8))*INDEX(TrackData!$G$6:$G$315,MOD(INT(E456),ReadMe!$C$9)+1)*IF(AND($A457&gt;=Drivers!$I$8,$A457&lt;Drivers!$I$8+Drivers!$J$8),Drivers!$K$8,1)*IF(AND($A457&gt;=Drivers!$L$8,$A457&lt;Drivers!$L$8+Drivers!$M$8),Drivers!$N$8,1)))</x:f>
        <x:v>0</x:v>
      </x:c>
      <x:c r="L457" s="97" t="n">
        <x:f>IF(OR($A457&lt;=Drivers!$H$9,F456&gt;=ReadMe!$C$10),0,MAX(ReadMe!$C$15,(Drivers!$E$9+Drivers!$F$9*SIN($A457*ReadMe!$C$14+Drivers!$G$9))*INDEX(TrackData!$G$6:$G$315,MOD(INT(F456),ReadMe!$C$9)+1)*IF(AND($A457&gt;=Drivers!$I$9,$A457&lt;Drivers!$I$9+Drivers!$J$9),Drivers!$K$9,1)*IF(AND($A457&gt;=Drivers!$L$9,$A457&lt;Drivers!$L$9+Drivers!$M$9),Drivers!$N$9,1)))</x:f>
        <x:v>0</x:v>
      </x:c>
      <x:c r="M457" s="97" t="n">
        <x:f>IF(OR($A457&lt;=Drivers!$H$10,G456&gt;=ReadMe!$C$10),0,MAX(ReadMe!$C$15,(Drivers!$E$10+Drivers!$F$10*SIN($A457*ReadMe!$C$14+Drivers!$G$10))*INDEX(TrackData!$G$6:$G$315,MOD(INT(G456),ReadMe!$C$9)+1)*IF(AND($A457&gt;=Drivers!$I$10,$A457&lt;Drivers!$I$10+Drivers!$J$10),Drivers!$K$10,1)*IF(AND($A457&gt;=Drivers!$L$10,$A457&lt;Drivers!$L$10+Drivers!$M$10),Drivers!$N$10,1)))</x:f>
        <x:v>0</x:v>
      </x:c>
      <x:c r="N457" s="97" t="n">
        <x:f>IF(OR($A457&lt;=Drivers!$H$11,H456&gt;=ReadMe!$C$10),0,MAX(ReadMe!$C$15,(Drivers!$E$11+Drivers!$F$11*SIN($A457*ReadMe!$C$14+Drivers!$G$11))*INDEX(TrackData!$G$6:$G$315,MOD(INT(H456),ReadMe!$C$9)+1)*IF(AND($A457&gt;=Drivers!$I$11,$A457&lt;Drivers!$I$11+Drivers!$J$11),Drivers!$K$11,1)*IF(AND($A457&gt;=Drivers!$L$11,$A457&lt;Drivers!$L$11+Drivers!$M$11),Drivers!$N$11,1)))</x:f>
        <x:v>0</x:v>
      </x:c>
      <x:c r="O457" t="n">
        <x:f>MIN(ReadMe!$C$8,MAX(0,INT(C457/ReadMe!$C$9)))</x:f>
        <x:v>3</x:v>
      </x:c>
      <x:c r="P457" t="n">
        <x:f>MIN(ReadMe!$C$8,MAX(0,INT(D457/ReadMe!$C$9)))</x:f>
        <x:v>3</x:v>
      </x:c>
      <x:c r="Q457" t="n">
        <x:f>MIN(ReadMe!$C$8,MAX(0,INT(E457/ReadMe!$C$9)))</x:f>
        <x:v>3</x:v>
      </x:c>
      <x:c r="R457" t="n">
        <x:f>MIN(ReadMe!$C$8,MAX(0,INT(F457/ReadMe!$C$9)))</x:f>
        <x:v>3</x:v>
      </x:c>
      <x:c r="S457" t="n">
        <x:f>MIN(ReadMe!$C$8,MAX(0,INT(G457/ReadMe!$C$9)))</x:f>
        <x:v>3</x:v>
      </x:c>
      <x:c r="T457" t="n">
        <x:f>MIN(ReadMe!$C$8,MAX(0,INT(H457/ReadMe!$C$9)))</x:f>
        <x:v>3</x:v>
      </x:c>
    </x:row>
    <x:row r="458">
      <x:c r="A458" t="n">
        <x:v>452</x:v>
      </x:c>
      <x:c r="B458" s="97" t="n">
        <x:f>A458*ReadMe!$C$12</x:f>
        <x:v>113</x:v>
      </x:c>
      <x:c r="C458" s="97" t="n">
        <x:f>MIN(ReadMe!$C$10,C457+I458)</x:f>
        <x:v>930</x:v>
      </x:c>
      <x:c r="D458" s="97" t="n">
        <x:f>MIN(ReadMe!$C$10,D457+J458)</x:f>
        <x:v>930</x:v>
      </x:c>
      <x:c r="E458" s="97" t="n">
        <x:f>MIN(ReadMe!$C$10,E457+K458)</x:f>
        <x:v>930</x:v>
      </x:c>
      <x:c r="F458" s="97" t="n">
        <x:f>MIN(ReadMe!$C$10,F457+L458)</x:f>
        <x:v>930</x:v>
      </x:c>
      <x:c r="G458" s="97" t="n">
        <x:f>MIN(ReadMe!$C$10,G457+M458)</x:f>
        <x:v>930</x:v>
      </x:c>
      <x:c r="H458" s="97" t="n">
        <x:f>MIN(ReadMe!$C$10,H457+N458)</x:f>
        <x:v>930</x:v>
      </x:c>
      <x:c r="I458" s="97" t="n">
        <x:f>IF(OR($A458&lt;=Drivers!$H$6,C457&gt;=ReadMe!$C$10),0,MAX(ReadMe!$C$15,(Drivers!$E$6+Drivers!$F$6*SIN($A458*ReadMe!$C$14+Drivers!$G$6))*INDEX(TrackData!$G$6:$G$315,MOD(INT(C457),ReadMe!$C$9)+1)*IF(AND($A458&gt;=Drivers!$I$6,$A458&lt;Drivers!$I$6+Drivers!$J$6),Drivers!$K$6,1)*IF(AND($A458&gt;=Drivers!$L$6,$A458&lt;Drivers!$L$6+Drivers!$M$6),Drivers!$N$6,1)))</x:f>
        <x:v>0</x:v>
      </x:c>
      <x:c r="J458" s="97" t="n">
        <x:f>IF(OR($A458&lt;=Drivers!$H$7,D457&gt;=ReadMe!$C$10),0,MAX(ReadMe!$C$15,(Drivers!$E$7+Drivers!$F$7*SIN($A458*ReadMe!$C$14+Drivers!$G$7))*INDEX(TrackData!$G$6:$G$315,MOD(INT(D457),ReadMe!$C$9)+1)*IF(AND($A458&gt;=Drivers!$I$7,$A458&lt;Drivers!$I$7+Drivers!$J$7),Drivers!$K$7,1)*IF(AND($A458&gt;=Drivers!$L$7,$A458&lt;Drivers!$L$7+Drivers!$M$7),Drivers!$N$7,1)))</x:f>
        <x:v>0</x:v>
      </x:c>
      <x:c r="K458" s="97" t="n">
        <x:f>IF(OR($A458&lt;=Drivers!$H$8,E457&gt;=ReadMe!$C$10),0,MAX(ReadMe!$C$15,(Drivers!$E$8+Drivers!$F$8*SIN($A458*ReadMe!$C$14+Drivers!$G$8))*INDEX(TrackData!$G$6:$G$315,MOD(INT(E457),ReadMe!$C$9)+1)*IF(AND($A458&gt;=Drivers!$I$8,$A458&lt;Drivers!$I$8+Drivers!$J$8),Drivers!$K$8,1)*IF(AND($A458&gt;=Drivers!$L$8,$A458&lt;Drivers!$L$8+Drivers!$M$8),Drivers!$N$8,1)))</x:f>
        <x:v>0</x:v>
      </x:c>
      <x:c r="L458" s="97" t="n">
        <x:f>IF(OR($A458&lt;=Drivers!$H$9,F457&gt;=ReadMe!$C$10),0,MAX(ReadMe!$C$15,(Drivers!$E$9+Drivers!$F$9*SIN($A458*ReadMe!$C$14+Drivers!$G$9))*INDEX(TrackData!$G$6:$G$315,MOD(INT(F457),ReadMe!$C$9)+1)*IF(AND($A458&gt;=Drivers!$I$9,$A458&lt;Drivers!$I$9+Drivers!$J$9),Drivers!$K$9,1)*IF(AND($A458&gt;=Drivers!$L$9,$A458&lt;Drivers!$L$9+Drivers!$M$9),Drivers!$N$9,1)))</x:f>
        <x:v>0</x:v>
      </x:c>
      <x:c r="M458" s="97" t="n">
        <x:f>IF(OR($A458&lt;=Drivers!$H$10,G457&gt;=ReadMe!$C$10),0,MAX(ReadMe!$C$15,(Drivers!$E$10+Drivers!$F$10*SIN($A458*ReadMe!$C$14+Drivers!$G$10))*INDEX(TrackData!$G$6:$G$315,MOD(INT(G457),ReadMe!$C$9)+1)*IF(AND($A458&gt;=Drivers!$I$10,$A458&lt;Drivers!$I$10+Drivers!$J$10),Drivers!$K$10,1)*IF(AND($A458&gt;=Drivers!$L$10,$A458&lt;Drivers!$L$10+Drivers!$M$10),Drivers!$N$10,1)))</x:f>
        <x:v>0</x:v>
      </x:c>
      <x:c r="N458" s="97" t="n">
        <x:f>IF(OR($A458&lt;=Drivers!$H$11,H457&gt;=ReadMe!$C$10),0,MAX(ReadMe!$C$15,(Drivers!$E$11+Drivers!$F$11*SIN($A458*ReadMe!$C$14+Drivers!$G$11))*INDEX(TrackData!$G$6:$G$315,MOD(INT(H457),ReadMe!$C$9)+1)*IF(AND($A458&gt;=Drivers!$I$11,$A458&lt;Drivers!$I$11+Drivers!$J$11),Drivers!$K$11,1)*IF(AND($A458&gt;=Drivers!$L$11,$A458&lt;Drivers!$L$11+Drivers!$M$11),Drivers!$N$11,1)))</x:f>
        <x:v>0</x:v>
      </x:c>
      <x:c r="O458" t="n">
        <x:f>MIN(ReadMe!$C$8,MAX(0,INT(C458/ReadMe!$C$9)))</x:f>
        <x:v>3</x:v>
      </x:c>
      <x:c r="P458" t="n">
        <x:f>MIN(ReadMe!$C$8,MAX(0,INT(D458/ReadMe!$C$9)))</x:f>
        <x:v>3</x:v>
      </x:c>
      <x:c r="Q458" t="n">
        <x:f>MIN(ReadMe!$C$8,MAX(0,INT(E458/ReadMe!$C$9)))</x:f>
        <x:v>3</x:v>
      </x:c>
      <x:c r="R458" t="n">
        <x:f>MIN(ReadMe!$C$8,MAX(0,INT(F458/ReadMe!$C$9)))</x:f>
        <x:v>3</x:v>
      </x:c>
      <x:c r="S458" t="n">
        <x:f>MIN(ReadMe!$C$8,MAX(0,INT(G458/ReadMe!$C$9)))</x:f>
        <x:v>3</x:v>
      </x:c>
      <x:c r="T458" t="n">
        <x:f>MIN(ReadMe!$C$8,MAX(0,INT(H458/ReadMe!$C$9)))</x:f>
        <x:v>3</x:v>
      </x:c>
    </x:row>
    <x:row r="459">
      <x:c r="A459" t="n">
        <x:v>453</x:v>
      </x:c>
      <x:c r="B459" s="97" t="n">
        <x:f>A459*ReadMe!$C$12</x:f>
        <x:v>113.25</x:v>
      </x:c>
      <x:c r="C459" s="97" t="n">
        <x:f>MIN(ReadMe!$C$10,C458+I459)</x:f>
        <x:v>930</x:v>
      </x:c>
      <x:c r="D459" s="97" t="n">
        <x:f>MIN(ReadMe!$C$10,D458+J459)</x:f>
        <x:v>930</x:v>
      </x:c>
      <x:c r="E459" s="97" t="n">
        <x:f>MIN(ReadMe!$C$10,E458+K459)</x:f>
        <x:v>930</x:v>
      </x:c>
      <x:c r="F459" s="97" t="n">
        <x:f>MIN(ReadMe!$C$10,F458+L459)</x:f>
        <x:v>930</x:v>
      </x:c>
      <x:c r="G459" s="97" t="n">
        <x:f>MIN(ReadMe!$C$10,G458+M459)</x:f>
        <x:v>930</x:v>
      </x:c>
      <x:c r="H459" s="97" t="n">
        <x:f>MIN(ReadMe!$C$10,H458+N459)</x:f>
        <x:v>930</x:v>
      </x:c>
      <x:c r="I459" s="97" t="n">
        <x:f>IF(OR($A459&lt;=Drivers!$H$6,C458&gt;=ReadMe!$C$10),0,MAX(ReadMe!$C$15,(Drivers!$E$6+Drivers!$F$6*SIN($A459*ReadMe!$C$14+Drivers!$G$6))*INDEX(TrackData!$G$6:$G$315,MOD(INT(C458),ReadMe!$C$9)+1)*IF(AND($A459&gt;=Drivers!$I$6,$A459&lt;Drivers!$I$6+Drivers!$J$6),Drivers!$K$6,1)*IF(AND($A459&gt;=Drivers!$L$6,$A459&lt;Drivers!$L$6+Drivers!$M$6),Drivers!$N$6,1)))</x:f>
        <x:v>0</x:v>
      </x:c>
      <x:c r="J459" s="97" t="n">
        <x:f>IF(OR($A459&lt;=Drivers!$H$7,D458&gt;=ReadMe!$C$10),0,MAX(ReadMe!$C$15,(Drivers!$E$7+Drivers!$F$7*SIN($A459*ReadMe!$C$14+Drivers!$G$7))*INDEX(TrackData!$G$6:$G$315,MOD(INT(D458),ReadMe!$C$9)+1)*IF(AND($A459&gt;=Drivers!$I$7,$A459&lt;Drivers!$I$7+Drivers!$J$7),Drivers!$K$7,1)*IF(AND($A459&gt;=Drivers!$L$7,$A459&lt;Drivers!$L$7+Drivers!$M$7),Drivers!$N$7,1)))</x:f>
        <x:v>0</x:v>
      </x:c>
      <x:c r="K459" s="97" t="n">
        <x:f>IF(OR($A459&lt;=Drivers!$H$8,E458&gt;=ReadMe!$C$10),0,MAX(ReadMe!$C$15,(Drivers!$E$8+Drivers!$F$8*SIN($A459*ReadMe!$C$14+Drivers!$G$8))*INDEX(TrackData!$G$6:$G$315,MOD(INT(E458),ReadMe!$C$9)+1)*IF(AND($A459&gt;=Drivers!$I$8,$A459&lt;Drivers!$I$8+Drivers!$J$8),Drivers!$K$8,1)*IF(AND($A459&gt;=Drivers!$L$8,$A459&lt;Drivers!$L$8+Drivers!$M$8),Drivers!$N$8,1)))</x:f>
        <x:v>0</x:v>
      </x:c>
      <x:c r="L459" s="97" t="n">
        <x:f>IF(OR($A459&lt;=Drivers!$H$9,F458&gt;=ReadMe!$C$10),0,MAX(ReadMe!$C$15,(Drivers!$E$9+Drivers!$F$9*SIN($A459*ReadMe!$C$14+Drivers!$G$9))*INDEX(TrackData!$G$6:$G$315,MOD(INT(F458),ReadMe!$C$9)+1)*IF(AND($A459&gt;=Drivers!$I$9,$A459&lt;Drivers!$I$9+Drivers!$J$9),Drivers!$K$9,1)*IF(AND($A459&gt;=Drivers!$L$9,$A459&lt;Drivers!$L$9+Drivers!$M$9),Drivers!$N$9,1)))</x:f>
        <x:v>0</x:v>
      </x:c>
      <x:c r="M459" s="97" t="n">
        <x:f>IF(OR($A459&lt;=Drivers!$H$10,G458&gt;=ReadMe!$C$10),0,MAX(ReadMe!$C$15,(Drivers!$E$10+Drivers!$F$10*SIN($A459*ReadMe!$C$14+Drivers!$G$10))*INDEX(TrackData!$G$6:$G$315,MOD(INT(G458),ReadMe!$C$9)+1)*IF(AND($A459&gt;=Drivers!$I$10,$A459&lt;Drivers!$I$10+Drivers!$J$10),Drivers!$K$10,1)*IF(AND($A459&gt;=Drivers!$L$10,$A459&lt;Drivers!$L$10+Drivers!$M$10),Drivers!$N$10,1)))</x:f>
        <x:v>0</x:v>
      </x:c>
      <x:c r="N459" s="97" t="n">
        <x:f>IF(OR($A459&lt;=Drivers!$H$11,H458&gt;=ReadMe!$C$10),0,MAX(ReadMe!$C$15,(Drivers!$E$11+Drivers!$F$11*SIN($A459*ReadMe!$C$14+Drivers!$G$11))*INDEX(TrackData!$G$6:$G$315,MOD(INT(H458),ReadMe!$C$9)+1)*IF(AND($A459&gt;=Drivers!$I$11,$A459&lt;Drivers!$I$11+Drivers!$J$11),Drivers!$K$11,1)*IF(AND($A459&gt;=Drivers!$L$11,$A459&lt;Drivers!$L$11+Drivers!$M$11),Drivers!$N$11,1)))</x:f>
        <x:v>0</x:v>
      </x:c>
      <x:c r="O459" t="n">
        <x:f>MIN(ReadMe!$C$8,MAX(0,INT(C459/ReadMe!$C$9)))</x:f>
        <x:v>3</x:v>
      </x:c>
      <x:c r="P459" t="n">
        <x:f>MIN(ReadMe!$C$8,MAX(0,INT(D459/ReadMe!$C$9)))</x:f>
        <x:v>3</x:v>
      </x:c>
      <x:c r="Q459" t="n">
        <x:f>MIN(ReadMe!$C$8,MAX(0,INT(E459/ReadMe!$C$9)))</x:f>
        <x:v>3</x:v>
      </x:c>
      <x:c r="R459" t="n">
        <x:f>MIN(ReadMe!$C$8,MAX(0,INT(F459/ReadMe!$C$9)))</x:f>
        <x:v>3</x:v>
      </x:c>
      <x:c r="S459" t="n">
        <x:f>MIN(ReadMe!$C$8,MAX(0,INT(G459/ReadMe!$C$9)))</x:f>
        <x:v>3</x:v>
      </x:c>
      <x:c r="T459" t="n">
        <x:f>MIN(ReadMe!$C$8,MAX(0,INT(H459/ReadMe!$C$9)))</x:f>
        <x:v>3</x:v>
      </x:c>
    </x:row>
    <x:row r="460">
      <x:c r="A460" t="n">
        <x:v>454</x:v>
      </x:c>
      <x:c r="B460" s="97" t="n">
        <x:f>A460*ReadMe!$C$12</x:f>
        <x:v>113.5</x:v>
      </x:c>
      <x:c r="C460" s="97" t="n">
        <x:f>MIN(ReadMe!$C$10,C459+I460)</x:f>
        <x:v>930</x:v>
      </x:c>
      <x:c r="D460" s="97" t="n">
        <x:f>MIN(ReadMe!$C$10,D459+J460)</x:f>
        <x:v>930</x:v>
      </x:c>
      <x:c r="E460" s="97" t="n">
        <x:f>MIN(ReadMe!$C$10,E459+K460)</x:f>
        <x:v>930</x:v>
      </x:c>
      <x:c r="F460" s="97" t="n">
        <x:f>MIN(ReadMe!$C$10,F459+L460)</x:f>
        <x:v>930</x:v>
      </x:c>
      <x:c r="G460" s="97" t="n">
        <x:f>MIN(ReadMe!$C$10,G459+M460)</x:f>
        <x:v>930</x:v>
      </x:c>
      <x:c r="H460" s="97" t="n">
        <x:f>MIN(ReadMe!$C$10,H459+N460)</x:f>
        <x:v>930</x:v>
      </x:c>
      <x:c r="I460" s="97" t="n">
        <x:f>IF(OR($A460&lt;=Drivers!$H$6,C459&gt;=ReadMe!$C$10),0,MAX(ReadMe!$C$15,(Drivers!$E$6+Drivers!$F$6*SIN($A460*ReadMe!$C$14+Drivers!$G$6))*INDEX(TrackData!$G$6:$G$315,MOD(INT(C459),ReadMe!$C$9)+1)*IF(AND($A460&gt;=Drivers!$I$6,$A460&lt;Drivers!$I$6+Drivers!$J$6),Drivers!$K$6,1)*IF(AND($A460&gt;=Drivers!$L$6,$A460&lt;Drivers!$L$6+Drivers!$M$6),Drivers!$N$6,1)))</x:f>
        <x:v>0</x:v>
      </x:c>
      <x:c r="J460" s="97" t="n">
        <x:f>IF(OR($A460&lt;=Drivers!$H$7,D459&gt;=ReadMe!$C$10),0,MAX(ReadMe!$C$15,(Drivers!$E$7+Drivers!$F$7*SIN($A460*ReadMe!$C$14+Drivers!$G$7))*INDEX(TrackData!$G$6:$G$315,MOD(INT(D459),ReadMe!$C$9)+1)*IF(AND($A460&gt;=Drivers!$I$7,$A460&lt;Drivers!$I$7+Drivers!$J$7),Drivers!$K$7,1)*IF(AND($A460&gt;=Drivers!$L$7,$A460&lt;Drivers!$L$7+Drivers!$M$7),Drivers!$N$7,1)))</x:f>
        <x:v>0</x:v>
      </x:c>
      <x:c r="K460" s="97" t="n">
        <x:f>IF(OR($A460&lt;=Drivers!$H$8,E459&gt;=ReadMe!$C$10),0,MAX(ReadMe!$C$15,(Drivers!$E$8+Drivers!$F$8*SIN($A460*ReadMe!$C$14+Drivers!$G$8))*INDEX(TrackData!$G$6:$G$315,MOD(INT(E459),ReadMe!$C$9)+1)*IF(AND($A460&gt;=Drivers!$I$8,$A460&lt;Drivers!$I$8+Drivers!$J$8),Drivers!$K$8,1)*IF(AND($A460&gt;=Drivers!$L$8,$A460&lt;Drivers!$L$8+Drivers!$M$8),Drivers!$N$8,1)))</x:f>
        <x:v>0</x:v>
      </x:c>
      <x:c r="L460" s="97" t="n">
        <x:f>IF(OR($A460&lt;=Drivers!$H$9,F459&gt;=ReadMe!$C$10),0,MAX(ReadMe!$C$15,(Drivers!$E$9+Drivers!$F$9*SIN($A460*ReadMe!$C$14+Drivers!$G$9))*INDEX(TrackData!$G$6:$G$315,MOD(INT(F459),ReadMe!$C$9)+1)*IF(AND($A460&gt;=Drivers!$I$9,$A460&lt;Drivers!$I$9+Drivers!$J$9),Drivers!$K$9,1)*IF(AND($A460&gt;=Drivers!$L$9,$A460&lt;Drivers!$L$9+Drivers!$M$9),Drivers!$N$9,1)))</x:f>
        <x:v>0</x:v>
      </x:c>
      <x:c r="M460" s="97" t="n">
        <x:f>IF(OR($A460&lt;=Drivers!$H$10,G459&gt;=ReadMe!$C$10),0,MAX(ReadMe!$C$15,(Drivers!$E$10+Drivers!$F$10*SIN($A460*ReadMe!$C$14+Drivers!$G$10))*INDEX(TrackData!$G$6:$G$315,MOD(INT(G459),ReadMe!$C$9)+1)*IF(AND($A460&gt;=Drivers!$I$10,$A460&lt;Drivers!$I$10+Drivers!$J$10),Drivers!$K$10,1)*IF(AND($A460&gt;=Drivers!$L$10,$A460&lt;Drivers!$L$10+Drivers!$M$10),Drivers!$N$10,1)))</x:f>
        <x:v>0</x:v>
      </x:c>
      <x:c r="N460" s="97" t="n">
        <x:f>IF(OR($A460&lt;=Drivers!$H$11,H459&gt;=ReadMe!$C$10),0,MAX(ReadMe!$C$15,(Drivers!$E$11+Drivers!$F$11*SIN($A460*ReadMe!$C$14+Drivers!$G$11))*INDEX(TrackData!$G$6:$G$315,MOD(INT(H459),ReadMe!$C$9)+1)*IF(AND($A460&gt;=Drivers!$I$11,$A460&lt;Drivers!$I$11+Drivers!$J$11),Drivers!$K$11,1)*IF(AND($A460&gt;=Drivers!$L$11,$A460&lt;Drivers!$L$11+Drivers!$M$11),Drivers!$N$11,1)))</x:f>
        <x:v>0</x:v>
      </x:c>
      <x:c r="O460" t="n">
        <x:f>MIN(ReadMe!$C$8,MAX(0,INT(C460/ReadMe!$C$9)))</x:f>
        <x:v>3</x:v>
      </x:c>
      <x:c r="P460" t="n">
        <x:f>MIN(ReadMe!$C$8,MAX(0,INT(D460/ReadMe!$C$9)))</x:f>
        <x:v>3</x:v>
      </x:c>
      <x:c r="Q460" t="n">
        <x:f>MIN(ReadMe!$C$8,MAX(0,INT(E460/ReadMe!$C$9)))</x:f>
        <x:v>3</x:v>
      </x:c>
      <x:c r="R460" t="n">
        <x:f>MIN(ReadMe!$C$8,MAX(0,INT(F460/ReadMe!$C$9)))</x:f>
        <x:v>3</x:v>
      </x:c>
      <x:c r="S460" t="n">
        <x:f>MIN(ReadMe!$C$8,MAX(0,INT(G460/ReadMe!$C$9)))</x:f>
        <x:v>3</x:v>
      </x:c>
      <x:c r="T460" t="n">
        <x:f>MIN(ReadMe!$C$8,MAX(0,INT(H460/ReadMe!$C$9)))</x:f>
        <x:v>3</x:v>
      </x:c>
    </x:row>
    <x:row r="461">
      <x:c r="A461" t="n">
        <x:v>455</x:v>
      </x:c>
      <x:c r="B461" s="97" t="n">
        <x:f>A461*ReadMe!$C$12</x:f>
        <x:v>113.75</x:v>
      </x:c>
      <x:c r="C461" s="97" t="n">
        <x:f>MIN(ReadMe!$C$10,C460+I461)</x:f>
        <x:v>930</x:v>
      </x:c>
      <x:c r="D461" s="97" t="n">
        <x:f>MIN(ReadMe!$C$10,D460+J461)</x:f>
        <x:v>930</x:v>
      </x:c>
      <x:c r="E461" s="97" t="n">
        <x:f>MIN(ReadMe!$C$10,E460+K461)</x:f>
        <x:v>930</x:v>
      </x:c>
      <x:c r="F461" s="97" t="n">
        <x:f>MIN(ReadMe!$C$10,F460+L461)</x:f>
        <x:v>930</x:v>
      </x:c>
      <x:c r="G461" s="97" t="n">
        <x:f>MIN(ReadMe!$C$10,G460+M461)</x:f>
        <x:v>930</x:v>
      </x:c>
      <x:c r="H461" s="97" t="n">
        <x:f>MIN(ReadMe!$C$10,H460+N461)</x:f>
        <x:v>930</x:v>
      </x:c>
      <x:c r="I461" s="97" t="n">
        <x:f>IF(OR($A461&lt;=Drivers!$H$6,C460&gt;=ReadMe!$C$10),0,MAX(ReadMe!$C$15,(Drivers!$E$6+Drivers!$F$6*SIN($A461*ReadMe!$C$14+Drivers!$G$6))*INDEX(TrackData!$G$6:$G$315,MOD(INT(C460),ReadMe!$C$9)+1)*IF(AND($A461&gt;=Drivers!$I$6,$A461&lt;Drivers!$I$6+Drivers!$J$6),Drivers!$K$6,1)*IF(AND($A461&gt;=Drivers!$L$6,$A461&lt;Drivers!$L$6+Drivers!$M$6),Drivers!$N$6,1)))</x:f>
        <x:v>0</x:v>
      </x:c>
      <x:c r="J461" s="97" t="n">
        <x:f>IF(OR($A461&lt;=Drivers!$H$7,D460&gt;=ReadMe!$C$10),0,MAX(ReadMe!$C$15,(Drivers!$E$7+Drivers!$F$7*SIN($A461*ReadMe!$C$14+Drivers!$G$7))*INDEX(TrackData!$G$6:$G$315,MOD(INT(D460),ReadMe!$C$9)+1)*IF(AND($A461&gt;=Drivers!$I$7,$A461&lt;Drivers!$I$7+Drivers!$J$7),Drivers!$K$7,1)*IF(AND($A461&gt;=Drivers!$L$7,$A461&lt;Drivers!$L$7+Drivers!$M$7),Drivers!$N$7,1)))</x:f>
        <x:v>0</x:v>
      </x:c>
      <x:c r="K461" s="97" t="n">
        <x:f>IF(OR($A461&lt;=Drivers!$H$8,E460&gt;=ReadMe!$C$10),0,MAX(ReadMe!$C$15,(Drivers!$E$8+Drivers!$F$8*SIN($A461*ReadMe!$C$14+Drivers!$G$8))*INDEX(TrackData!$G$6:$G$315,MOD(INT(E460),ReadMe!$C$9)+1)*IF(AND($A461&gt;=Drivers!$I$8,$A461&lt;Drivers!$I$8+Drivers!$J$8),Drivers!$K$8,1)*IF(AND($A461&gt;=Drivers!$L$8,$A461&lt;Drivers!$L$8+Drivers!$M$8),Drivers!$N$8,1)))</x:f>
        <x:v>0</x:v>
      </x:c>
      <x:c r="L461" s="97" t="n">
        <x:f>IF(OR($A461&lt;=Drivers!$H$9,F460&gt;=ReadMe!$C$10),0,MAX(ReadMe!$C$15,(Drivers!$E$9+Drivers!$F$9*SIN($A461*ReadMe!$C$14+Drivers!$G$9))*INDEX(TrackData!$G$6:$G$315,MOD(INT(F460),ReadMe!$C$9)+1)*IF(AND($A461&gt;=Drivers!$I$9,$A461&lt;Drivers!$I$9+Drivers!$J$9),Drivers!$K$9,1)*IF(AND($A461&gt;=Drivers!$L$9,$A461&lt;Drivers!$L$9+Drivers!$M$9),Drivers!$N$9,1)))</x:f>
        <x:v>0</x:v>
      </x:c>
      <x:c r="M461" s="97" t="n">
        <x:f>IF(OR($A461&lt;=Drivers!$H$10,G460&gt;=ReadMe!$C$10),0,MAX(ReadMe!$C$15,(Drivers!$E$10+Drivers!$F$10*SIN($A461*ReadMe!$C$14+Drivers!$G$10))*INDEX(TrackData!$G$6:$G$315,MOD(INT(G460),ReadMe!$C$9)+1)*IF(AND($A461&gt;=Drivers!$I$10,$A461&lt;Drivers!$I$10+Drivers!$J$10),Drivers!$K$10,1)*IF(AND($A461&gt;=Drivers!$L$10,$A461&lt;Drivers!$L$10+Drivers!$M$10),Drivers!$N$10,1)))</x:f>
        <x:v>0</x:v>
      </x:c>
      <x:c r="N461" s="97" t="n">
        <x:f>IF(OR($A461&lt;=Drivers!$H$11,H460&gt;=ReadMe!$C$10),0,MAX(ReadMe!$C$15,(Drivers!$E$11+Drivers!$F$11*SIN($A461*ReadMe!$C$14+Drivers!$G$11))*INDEX(TrackData!$G$6:$G$315,MOD(INT(H460),ReadMe!$C$9)+1)*IF(AND($A461&gt;=Drivers!$I$11,$A461&lt;Drivers!$I$11+Drivers!$J$11),Drivers!$K$11,1)*IF(AND($A461&gt;=Drivers!$L$11,$A461&lt;Drivers!$L$11+Drivers!$M$11),Drivers!$N$11,1)))</x:f>
        <x:v>0</x:v>
      </x:c>
      <x:c r="O461" t="n">
        <x:f>MIN(ReadMe!$C$8,MAX(0,INT(C461/ReadMe!$C$9)))</x:f>
        <x:v>3</x:v>
      </x:c>
      <x:c r="P461" t="n">
        <x:f>MIN(ReadMe!$C$8,MAX(0,INT(D461/ReadMe!$C$9)))</x:f>
        <x:v>3</x:v>
      </x:c>
      <x:c r="Q461" t="n">
        <x:f>MIN(ReadMe!$C$8,MAX(0,INT(E461/ReadMe!$C$9)))</x:f>
        <x:v>3</x:v>
      </x:c>
      <x:c r="R461" t="n">
        <x:f>MIN(ReadMe!$C$8,MAX(0,INT(F461/ReadMe!$C$9)))</x:f>
        <x:v>3</x:v>
      </x:c>
      <x:c r="S461" t="n">
        <x:f>MIN(ReadMe!$C$8,MAX(0,INT(G461/ReadMe!$C$9)))</x:f>
        <x:v>3</x:v>
      </x:c>
      <x:c r="T461" t="n">
        <x:f>MIN(ReadMe!$C$8,MAX(0,INT(H461/ReadMe!$C$9)))</x:f>
        <x:v>3</x:v>
      </x:c>
    </x:row>
    <x:row r="462">
      <x:c r="A462" t="n">
        <x:v>456</x:v>
      </x:c>
      <x:c r="B462" s="97" t="n">
        <x:f>A462*ReadMe!$C$12</x:f>
        <x:v>114</x:v>
      </x:c>
      <x:c r="C462" s="97" t="n">
        <x:f>MIN(ReadMe!$C$10,C461+I462)</x:f>
        <x:v>930</x:v>
      </x:c>
      <x:c r="D462" s="97" t="n">
        <x:f>MIN(ReadMe!$C$10,D461+J462)</x:f>
        <x:v>930</x:v>
      </x:c>
      <x:c r="E462" s="97" t="n">
        <x:f>MIN(ReadMe!$C$10,E461+K462)</x:f>
        <x:v>930</x:v>
      </x:c>
      <x:c r="F462" s="97" t="n">
        <x:f>MIN(ReadMe!$C$10,F461+L462)</x:f>
        <x:v>930</x:v>
      </x:c>
      <x:c r="G462" s="97" t="n">
        <x:f>MIN(ReadMe!$C$10,G461+M462)</x:f>
        <x:v>930</x:v>
      </x:c>
      <x:c r="H462" s="97" t="n">
        <x:f>MIN(ReadMe!$C$10,H461+N462)</x:f>
        <x:v>930</x:v>
      </x:c>
      <x:c r="I462" s="97" t="n">
        <x:f>IF(OR($A462&lt;=Drivers!$H$6,C461&gt;=ReadMe!$C$10),0,MAX(ReadMe!$C$15,(Drivers!$E$6+Drivers!$F$6*SIN($A462*ReadMe!$C$14+Drivers!$G$6))*INDEX(TrackData!$G$6:$G$315,MOD(INT(C461),ReadMe!$C$9)+1)*IF(AND($A462&gt;=Drivers!$I$6,$A462&lt;Drivers!$I$6+Drivers!$J$6),Drivers!$K$6,1)*IF(AND($A462&gt;=Drivers!$L$6,$A462&lt;Drivers!$L$6+Drivers!$M$6),Drivers!$N$6,1)))</x:f>
        <x:v>0</x:v>
      </x:c>
      <x:c r="J462" s="97" t="n">
        <x:f>IF(OR($A462&lt;=Drivers!$H$7,D461&gt;=ReadMe!$C$10),0,MAX(ReadMe!$C$15,(Drivers!$E$7+Drivers!$F$7*SIN($A462*ReadMe!$C$14+Drivers!$G$7))*INDEX(TrackData!$G$6:$G$315,MOD(INT(D461),ReadMe!$C$9)+1)*IF(AND($A462&gt;=Drivers!$I$7,$A462&lt;Drivers!$I$7+Drivers!$J$7),Drivers!$K$7,1)*IF(AND($A462&gt;=Drivers!$L$7,$A462&lt;Drivers!$L$7+Drivers!$M$7),Drivers!$N$7,1)))</x:f>
        <x:v>0</x:v>
      </x:c>
      <x:c r="K462" s="97" t="n">
        <x:f>IF(OR($A462&lt;=Drivers!$H$8,E461&gt;=ReadMe!$C$10),0,MAX(ReadMe!$C$15,(Drivers!$E$8+Drivers!$F$8*SIN($A462*ReadMe!$C$14+Drivers!$G$8))*INDEX(TrackData!$G$6:$G$315,MOD(INT(E461),ReadMe!$C$9)+1)*IF(AND($A462&gt;=Drivers!$I$8,$A462&lt;Drivers!$I$8+Drivers!$J$8),Drivers!$K$8,1)*IF(AND($A462&gt;=Drivers!$L$8,$A462&lt;Drivers!$L$8+Drivers!$M$8),Drivers!$N$8,1)))</x:f>
        <x:v>0</x:v>
      </x:c>
      <x:c r="L462" s="97" t="n">
        <x:f>IF(OR($A462&lt;=Drivers!$H$9,F461&gt;=ReadMe!$C$10),0,MAX(ReadMe!$C$15,(Drivers!$E$9+Drivers!$F$9*SIN($A462*ReadMe!$C$14+Drivers!$G$9))*INDEX(TrackData!$G$6:$G$315,MOD(INT(F461),ReadMe!$C$9)+1)*IF(AND($A462&gt;=Drivers!$I$9,$A462&lt;Drivers!$I$9+Drivers!$J$9),Drivers!$K$9,1)*IF(AND($A462&gt;=Drivers!$L$9,$A462&lt;Drivers!$L$9+Drivers!$M$9),Drivers!$N$9,1)))</x:f>
        <x:v>0</x:v>
      </x:c>
      <x:c r="M462" s="97" t="n">
        <x:f>IF(OR($A462&lt;=Drivers!$H$10,G461&gt;=ReadMe!$C$10),0,MAX(ReadMe!$C$15,(Drivers!$E$10+Drivers!$F$10*SIN($A462*ReadMe!$C$14+Drivers!$G$10))*INDEX(TrackData!$G$6:$G$315,MOD(INT(G461),ReadMe!$C$9)+1)*IF(AND($A462&gt;=Drivers!$I$10,$A462&lt;Drivers!$I$10+Drivers!$J$10),Drivers!$K$10,1)*IF(AND($A462&gt;=Drivers!$L$10,$A462&lt;Drivers!$L$10+Drivers!$M$10),Drivers!$N$10,1)))</x:f>
        <x:v>0</x:v>
      </x:c>
      <x:c r="N462" s="97" t="n">
        <x:f>IF(OR($A462&lt;=Drivers!$H$11,H461&gt;=ReadMe!$C$10),0,MAX(ReadMe!$C$15,(Drivers!$E$11+Drivers!$F$11*SIN($A462*ReadMe!$C$14+Drivers!$G$11))*INDEX(TrackData!$G$6:$G$315,MOD(INT(H461),ReadMe!$C$9)+1)*IF(AND($A462&gt;=Drivers!$I$11,$A462&lt;Drivers!$I$11+Drivers!$J$11),Drivers!$K$11,1)*IF(AND($A462&gt;=Drivers!$L$11,$A462&lt;Drivers!$L$11+Drivers!$M$11),Drivers!$N$11,1)))</x:f>
        <x:v>0</x:v>
      </x:c>
      <x:c r="O462" t="n">
        <x:f>MIN(ReadMe!$C$8,MAX(0,INT(C462/ReadMe!$C$9)))</x:f>
        <x:v>3</x:v>
      </x:c>
      <x:c r="P462" t="n">
        <x:f>MIN(ReadMe!$C$8,MAX(0,INT(D462/ReadMe!$C$9)))</x:f>
        <x:v>3</x:v>
      </x:c>
      <x:c r="Q462" t="n">
        <x:f>MIN(ReadMe!$C$8,MAX(0,INT(E462/ReadMe!$C$9)))</x:f>
        <x:v>3</x:v>
      </x:c>
      <x:c r="R462" t="n">
        <x:f>MIN(ReadMe!$C$8,MAX(0,INT(F462/ReadMe!$C$9)))</x:f>
        <x:v>3</x:v>
      </x:c>
      <x:c r="S462" t="n">
        <x:f>MIN(ReadMe!$C$8,MAX(0,INT(G462/ReadMe!$C$9)))</x:f>
        <x:v>3</x:v>
      </x:c>
      <x:c r="T462" t="n">
        <x:f>MIN(ReadMe!$C$8,MAX(0,INT(H462/ReadMe!$C$9)))</x:f>
        <x:v>3</x:v>
      </x:c>
    </x:row>
    <x:row r="463">
      <x:c r="A463" t="n">
        <x:v>457</x:v>
      </x:c>
      <x:c r="B463" s="97" t="n">
        <x:f>A463*ReadMe!$C$12</x:f>
        <x:v>114.25</x:v>
      </x:c>
      <x:c r="C463" s="97" t="n">
        <x:f>MIN(ReadMe!$C$10,C462+I463)</x:f>
        <x:v>930</x:v>
      </x:c>
      <x:c r="D463" s="97" t="n">
        <x:f>MIN(ReadMe!$C$10,D462+J463)</x:f>
        <x:v>930</x:v>
      </x:c>
      <x:c r="E463" s="97" t="n">
        <x:f>MIN(ReadMe!$C$10,E462+K463)</x:f>
        <x:v>930</x:v>
      </x:c>
      <x:c r="F463" s="97" t="n">
        <x:f>MIN(ReadMe!$C$10,F462+L463)</x:f>
        <x:v>930</x:v>
      </x:c>
      <x:c r="G463" s="97" t="n">
        <x:f>MIN(ReadMe!$C$10,G462+M463)</x:f>
        <x:v>930</x:v>
      </x:c>
      <x:c r="H463" s="97" t="n">
        <x:f>MIN(ReadMe!$C$10,H462+N463)</x:f>
        <x:v>930</x:v>
      </x:c>
      <x:c r="I463" s="97" t="n">
        <x:f>IF(OR($A463&lt;=Drivers!$H$6,C462&gt;=ReadMe!$C$10),0,MAX(ReadMe!$C$15,(Drivers!$E$6+Drivers!$F$6*SIN($A463*ReadMe!$C$14+Drivers!$G$6))*INDEX(TrackData!$G$6:$G$315,MOD(INT(C462),ReadMe!$C$9)+1)*IF(AND($A463&gt;=Drivers!$I$6,$A463&lt;Drivers!$I$6+Drivers!$J$6),Drivers!$K$6,1)*IF(AND($A463&gt;=Drivers!$L$6,$A463&lt;Drivers!$L$6+Drivers!$M$6),Drivers!$N$6,1)))</x:f>
        <x:v>0</x:v>
      </x:c>
      <x:c r="J463" s="97" t="n">
        <x:f>IF(OR($A463&lt;=Drivers!$H$7,D462&gt;=ReadMe!$C$10),0,MAX(ReadMe!$C$15,(Drivers!$E$7+Drivers!$F$7*SIN($A463*ReadMe!$C$14+Drivers!$G$7))*INDEX(TrackData!$G$6:$G$315,MOD(INT(D462),ReadMe!$C$9)+1)*IF(AND($A463&gt;=Drivers!$I$7,$A463&lt;Drivers!$I$7+Drivers!$J$7),Drivers!$K$7,1)*IF(AND($A463&gt;=Drivers!$L$7,$A463&lt;Drivers!$L$7+Drivers!$M$7),Drivers!$N$7,1)))</x:f>
        <x:v>0</x:v>
      </x:c>
      <x:c r="K463" s="97" t="n">
        <x:f>IF(OR($A463&lt;=Drivers!$H$8,E462&gt;=ReadMe!$C$10),0,MAX(ReadMe!$C$15,(Drivers!$E$8+Drivers!$F$8*SIN($A463*ReadMe!$C$14+Drivers!$G$8))*INDEX(TrackData!$G$6:$G$315,MOD(INT(E462),ReadMe!$C$9)+1)*IF(AND($A463&gt;=Drivers!$I$8,$A463&lt;Drivers!$I$8+Drivers!$J$8),Drivers!$K$8,1)*IF(AND($A463&gt;=Drivers!$L$8,$A463&lt;Drivers!$L$8+Drivers!$M$8),Drivers!$N$8,1)))</x:f>
        <x:v>0</x:v>
      </x:c>
      <x:c r="L463" s="97" t="n">
        <x:f>IF(OR($A463&lt;=Drivers!$H$9,F462&gt;=ReadMe!$C$10),0,MAX(ReadMe!$C$15,(Drivers!$E$9+Drivers!$F$9*SIN($A463*ReadMe!$C$14+Drivers!$G$9))*INDEX(TrackData!$G$6:$G$315,MOD(INT(F462),ReadMe!$C$9)+1)*IF(AND($A463&gt;=Drivers!$I$9,$A463&lt;Drivers!$I$9+Drivers!$J$9),Drivers!$K$9,1)*IF(AND($A463&gt;=Drivers!$L$9,$A463&lt;Drivers!$L$9+Drivers!$M$9),Drivers!$N$9,1)))</x:f>
        <x:v>0</x:v>
      </x:c>
      <x:c r="M463" s="97" t="n">
        <x:f>IF(OR($A463&lt;=Drivers!$H$10,G462&gt;=ReadMe!$C$10),0,MAX(ReadMe!$C$15,(Drivers!$E$10+Drivers!$F$10*SIN($A463*ReadMe!$C$14+Drivers!$G$10))*INDEX(TrackData!$G$6:$G$315,MOD(INT(G462),ReadMe!$C$9)+1)*IF(AND($A463&gt;=Drivers!$I$10,$A463&lt;Drivers!$I$10+Drivers!$J$10),Drivers!$K$10,1)*IF(AND($A463&gt;=Drivers!$L$10,$A463&lt;Drivers!$L$10+Drivers!$M$10),Drivers!$N$10,1)))</x:f>
        <x:v>0</x:v>
      </x:c>
      <x:c r="N463" s="97" t="n">
        <x:f>IF(OR($A463&lt;=Drivers!$H$11,H462&gt;=ReadMe!$C$10),0,MAX(ReadMe!$C$15,(Drivers!$E$11+Drivers!$F$11*SIN($A463*ReadMe!$C$14+Drivers!$G$11))*INDEX(TrackData!$G$6:$G$315,MOD(INT(H462),ReadMe!$C$9)+1)*IF(AND($A463&gt;=Drivers!$I$11,$A463&lt;Drivers!$I$11+Drivers!$J$11),Drivers!$K$11,1)*IF(AND($A463&gt;=Drivers!$L$11,$A463&lt;Drivers!$L$11+Drivers!$M$11),Drivers!$N$11,1)))</x:f>
        <x:v>0</x:v>
      </x:c>
      <x:c r="O463" t="n">
        <x:f>MIN(ReadMe!$C$8,MAX(0,INT(C463/ReadMe!$C$9)))</x:f>
        <x:v>3</x:v>
      </x:c>
      <x:c r="P463" t="n">
        <x:f>MIN(ReadMe!$C$8,MAX(0,INT(D463/ReadMe!$C$9)))</x:f>
        <x:v>3</x:v>
      </x:c>
      <x:c r="Q463" t="n">
        <x:f>MIN(ReadMe!$C$8,MAX(0,INT(E463/ReadMe!$C$9)))</x:f>
        <x:v>3</x:v>
      </x:c>
      <x:c r="R463" t="n">
        <x:f>MIN(ReadMe!$C$8,MAX(0,INT(F463/ReadMe!$C$9)))</x:f>
        <x:v>3</x:v>
      </x:c>
      <x:c r="S463" t="n">
        <x:f>MIN(ReadMe!$C$8,MAX(0,INT(G463/ReadMe!$C$9)))</x:f>
        <x:v>3</x:v>
      </x:c>
      <x:c r="T463" t="n">
        <x:f>MIN(ReadMe!$C$8,MAX(0,INT(H463/ReadMe!$C$9)))</x:f>
        <x:v>3</x:v>
      </x:c>
    </x:row>
    <x:row r="464">
      <x:c r="A464" t="n">
        <x:v>458</x:v>
      </x:c>
      <x:c r="B464" s="97" t="n">
        <x:f>A464*ReadMe!$C$12</x:f>
        <x:v>114.5</x:v>
      </x:c>
      <x:c r="C464" s="97" t="n">
        <x:f>MIN(ReadMe!$C$10,C463+I464)</x:f>
        <x:v>930</x:v>
      </x:c>
      <x:c r="D464" s="97" t="n">
        <x:f>MIN(ReadMe!$C$10,D463+J464)</x:f>
        <x:v>930</x:v>
      </x:c>
      <x:c r="E464" s="97" t="n">
        <x:f>MIN(ReadMe!$C$10,E463+K464)</x:f>
        <x:v>930</x:v>
      </x:c>
      <x:c r="F464" s="97" t="n">
        <x:f>MIN(ReadMe!$C$10,F463+L464)</x:f>
        <x:v>930</x:v>
      </x:c>
      <x:c r="G464" s="97" t="n">
        <x:f>MIN(ReadMe!$C$10,G463+M464)</x:f>
        <x:v>930</x:v>
      </x:c>
      <x:c r="H464" s="97" t="n">
        <x:f>MIN(ReadMe!$C$10,H463+N464)</x:f>
        <x:v>930</x:v>
      </x:c>
      <x:c r="I464" s="97" t="n">
        <x:f>IF(OR($A464&lt;=Drivers!$H$6,C463&gt;=ReadMe!$C$10),0,MAX(ReadMe!$C$15,(Drivers!$E$6+Drivers!$F$6*SIN($A464*ReadMe!$C$14+Drivers!$G$6))*INDEX(TrackData!$G$6:$G$315,MOD(INT(C463),ReadMe!$C$9)+1)*IF(AND($A464&gt;=Drivers!$I$6,$A464&lt;Drivers!$I$6+Drivers!$J$6),Drivers!$K$6,1)*IF(AND($A464&gt;=Drivers!$L$6,$A464&lt;Drivers!$L$6+Drivers!$M$6),Drivers!$N$6,1)))</x:f>
        <x:v>0</x:v>
      </x:c>
      <x:c r="J464" s="97" t="n">
        <x:f>IF(OR($A464&lt;=Drivers!$H$7,D463&gt;=ReadMe!$C$10),0,MAX(ReadMe!$C$15,(Drivers!$E$7+Drivers!$F$7*SIN($A464*ReadMe!$C$14+Drivers!$G$7))*INDEX(TrackData!$G$6:$G$315,MOD(INT(D463),ReadMe!$C$9)+1)*IF(AND($A464&gt;=Drivers!$I$7,$A464&lt;Drivers!$I$7+Drivers!$J$7),Drivers!$K$7,1)*IF(AND($A464&gt;=Drivers!$L$7,$A464&lt;Drivers!$L$7+Drivers!$M$7),Drivers!$N$7,1)))</x:f>
        <x:v>0</x:v>
      </x:c>
      <x:c r="K464" s="97" t="n">
        <x:f>IF(OR($A464&lt;=Drivers!$H$8,E463&gt;=ReadMe!$C$10),0,MAX(ReadMe!$C$15,(Drivers!$E$8+Drivers!$F$8*SIN($A464*ReadMe!$C$14+Drivers!$G$8))*INDEX(TrackData!$G$6:$G$315,MOD(INT(E463),ReadMe!$C$9)+1)*IF(AND($A464&gt;=Drivers!$I$8,$A464&lt;Drivers!$I$8+Drivers!$J$8),Drivers!$K$8,1)*IF(AND($A464&gt;=Drivers!$L$8,$A464&lt;Drivers!$L$8+Drivers!$M$8),Drivers!$N$8,1)))</x:f>
        <x:v>0</x:v>
      </x:c>
      <x:c r="L464" s="97" t="n">
        <x:f>IF(OR($A464&lt;=Drivers!$H$9,F463&gt;=ReadMe!$C$10),0,MAX(ReadMe!$C$15,(Drivers!$E$9+Drivers!$F$9*SIN($A464*ReadMe!$C$14+Drivers!$G$9))*INDEX(TrackData!$G$6:$G$315,MOD(INT(F463),ReadMe!$C$9)+1)*IF(AND($A464&gt;=Drivers!$I$9,$A464&lt;Drivers!$I$9+Drivers!$J$9),Drivers!$K$9,1)*IF(AND($A464&gt;=Drivers!$L$9,$A464&lt;Drivers!$L$9+Drivers!$M$9),Drivers!$N$9,1)))</x:f>
        <x:v>0</x:v>
      </x:c>
      <x:c r="M464" s="97" t="n">
        <x:f>IF(OR($A464&lt;=Drivers!$H$10,G463&gt;=ReadMe!$C$10),0,MAX(ReadMe!$C$15,(Drivers!$E$10+Drivers!$F$10*SIN($A464*ReadMe!$C$14+Drivers!$G$10))*INDEX(TrackData!$G$6:$G$315,MOD(INT(G463),ReadMe!$C$9)+1)*IF(AND($A464&gt;=Drivers!$I$10,$A464&lt;Drivers!$I$10+Drivers!$J$10),Drivers!$K$10,1)*IF(AND($A464&gt;=Drivers!$L$10,$A464&lt;Drivers!$L$10+Drivers!$M$10),Drivers!$N$10,1)))</x:f>
        <x:v>0</x:v>
      </x:c>
      <x:c r="N464" s="97" t="n">
        <x:f>IF(OR($A464&lt;=Drivers!$H$11,H463&gt;=ReadMe!$C$10),0,MAX(ReadMe!$C$15,(Drivers!$E$11+Drivers!$F$11*SIN($A464*ReadMe!$C$14+Drivers!$G$11))*INDEX(TrackData!$G$6:$G$315,MOD(INT(H463),ReadMe!$C$9)+1)*IF(AND($A464&gt;=Drivers!$I$11,$A464&lt;Drivers!$I$11+Drivers!$J$11),Drivers!$K$11,1)*IF(AND($A464&gt;=Drivers!$L$11,$A464&lt;Drivers!$L$11+Drivers!$M$11),Drivers!$N$11,1)))</x:f>
        <x:v>0</x:v>
      </x:c>
      <x:c r="O464" t="n">
        <x:f>MIN(ReadMe!$C$8,MAX(0,INT(C464/ReadMe!$C$9)))</x:f>
        <x:v>3</x:v>
      </x:c>
      <x:c r="P464" t="n">
        <x:f>MIN(ReadMe!$C$8,MAX(0,INT(D464/ReadMe!$C$9)))</x:f>
        <x:v>3</x:v>
      </x:c>
      <x:c r="Q464" t="n">
        <x:f>MIN(ReadMe!$C$8,MAX(0,INT(E464/ReadMe!$C$9)))</x:f>
        <x:v>3</x:v>
      </x:c>
      <x:c r="R464" t="n">
        <x:f>MIN(ReadMe!$C$8,MAX(0,INT(F464/ReadMe!$C$9)))</x:f>
        <x:v>3</x:v>
      </x:c>
      <x:c r="S464" t="n">
        <x:f>MIN(ReadMe!$C$8,MAX(0,INT(G464/ReadMe!$C$9)))</x:f>
        <x:v>3</x:v>
      </x:c>
      <x:c r="T464" t="n">
        <x:f>MIN(ReadMe!$C$8,MAX(0,INT(H464/ReadMe!$C$9)))</x:f>
        <x:v>3</x:v>
      </x:c>
    </x:row>
    <x:row r="465">
      <x:c r="A465" t="n">
        <x:v>459</x:v>
      </x:c>
      <x:c r="B465" s="97" t="n">
        <x:f>A465*ReadMe!$C$12</x:f>
        <x:v>114.75</x:v>
      </x:c>
      <x:c r="C465" s="97" t="n">
        <x:f>MIN(ReadMe!$C$10,C464+I465)</x:f>
        <x:v>930</x:v>
      </x:c>
      <x:c r="D465" s="97" t="n">
        <x:f>MIN(ReadMe!$C$10,D464+J465)</x:f>
        <x:v>930</x:v>
      </x:c>
      <x:c r="E465" s="97" t="n">
        <x:f>MIN(ReadMe!$C$10,E464+K465)</x:f>
        <x:v>930</x:v>
      </x:c>
      <x:c r="F465" s="97" t="n">
        <x:f>MIN(ReadMe!$C$10,F464+L465)</x:f>
        <x:v>930</x:v>
      </x:c>
      <x:c r="G465" s="97" t="n">
        <x:f>MIN(ReadMe!$C$10,G464+M465)</x:f>
        <x:v>930</x:v>
      </x:c>
      <x:c r="H465" s="97" t="n">
        <x:f>MIN(ReadMe!$C$10,H464+N465)</x:f>
        <x:v>930</x:v>
      </x:c>
      <x:c r="I465" s="97" t="n">
        <x:f>IF(OR($A465&lt;=Drivers!$H$6,C464&gt;=ReadMe!$C$10),0,MAX(ReadMe!$C$15,(Drivers!$E$6+Drivers!$F$6*SIN($A465*ReadMe!$C$14+Drivers!$G$6))*INDEX(TrackData!$G$6:$G$315,MOD(INT(C464),ReadMe!$C$9)+1)*IF(AND($A465&gt;=Drivers!$I$6,$A465&lt;Drivers!$I$6+Drivers!$J$6),Drivers!$K$6,1)*IF(AND($A465&gt;=Drivers!$L$6,$A465&lt;Drivers!$L$6+Drivers!$M$6),Drivers!$N$6,1)))</x:f>
        <x:v>0</x:v>
      </x:c>
      <x:c r="J465" s="97" t="n">
        <x:f>IF(OR($A465&lt;=Drivers!$H$7,D464&gt;=ReadMe!$C$10),0,MAX(ReadMe!$C$15,(Drivers!$E$7+Drivers!$F$7*SIN($A465*ReadMe!$C$14+Drivers!$G$7))*INDEX(TrackData!$G$6:$G$315,MOD(INT(D464),ReadMe!$C$9)+1)*IF(AND($A465&gt;=Drivers!$I$7,$A465&lt;Drivers!$I$7+Drivers!$J$7),Drivers!$K$7,1)*IF(AND($A465&gt;=Drivers!$L$7,$A465&lt;Drivers!$L$7+Drivers!$M$7),Drivers!$N$7,1)))</x:f>
        <x:v>0</x:v>
      </x:c>
      <x:c r="K465" s="97" t="n">
        <x:f>IF(OR($A465&lt;=Drivers!$H$8,E464&gt;=ReadMe!$C$10),0,MAX(ReadMe!$C$15,(Drivers!$E$8+Drivers!$F$8*SIN($A465*ReadMe!$C$14+Drivers!$G$8))*INDEX(TrackData!$G$6:$G$315,MOD(INT(E464),ReadMe!$C$9)+1)*IF(AND($A465&gt;=Drivers!$I$8,$A465&lt;Drivers!$I$8+Drivers!$J$8),Drivers!$K$8,1)*IF(AND($A465&gt;=Drivers!$L$8,$A465&lt;Drivers!$L$8+Drivers!$M$8),Drivers!$N$8,1)))</x:f>
        <x:v>0</x:v>
      </x:c>
      <x:c r="L465" s="97" t="n">
        <x:f>IF(OR($A465&lt;=Drivers!$H$9,F464&gt;=ReadMe!$C$10),0,MAX(ReadMe!$C$15,(Drivers!$E$9+Drivers!$F$9*SIN($A465*ReadMe!$C$14+Drivers!$G$9))*INDEX(TrackData!$G$6:$G$315,MOD(INT(F464),ReadMe!$C$9)+1)*IF(AND($A465&gt;=Drivers!$I$9,$A465&lt;Drivers!$I$9+Drivers!$J$9),Drivers!$K$9,1)*IF(AND($A465&gt;=Drivers!$L$9,$A465&lt;Drivers!$L$9+Drivers!$M$9),Drivers!$N$9,1)))</x:f>
        <x:v>0</x:v>
      </x:c>
      <x:c r="M465" s="97" t="n">
        <x:f>IF(OR($A465&lt;=Drivers!$H$10,G464&gt;=ReadMe!$C$10),0,MAX(ReadMe!$C$15,(Drivers!$E$10+Drivers!$F$10*SIN($A465*ReadMe!$C$14+Drivers!$G$10))*INDEX(TrackData!$G$6:$G$315,MOD(INT(G464),ReadMe!$C$9)+1)*IF(AND($A465&gt;=Drivers!$I$10,$A465&lt;Drivers!$I$10+Drivers!$J$10),Drivers!$K$10,1)*IF(AND($A465&gt;=Drivers!$L$10,$A465&lt;Drivers!$L$10+Drivers!$M$10),Drivers!$N$10,1)))</x:f>
        <x:v>0</x:v>
      </x:c>
      <x:c r="N465" s="97" t="n">
        <x:f>IF(OR($A465&lt;=Drivers!$H$11,H464&gt;=ReadMe!$C$10),0,MAX(ReadMe!$C$15,(Drivers!$E$11+Drivers!$F$11*SIN($A465*ReadMe!$C$14+Drivers!$G$11))*INDEX(TrackData!$G$6:$G$315,MOD(INT(H464),ReadMe!$C$9)+1)*IF(AND($A465&gt;=Drivers!$I$11,$A465&lt;Drivers!$I$11+Drivers!$J$11),Drivers!$K$11,1)*IF(AND($A465&gt;=Drivers!$L$11,$A465&lt;Drivers!$L$11+Drivers!$M$11),Drivers!$N$11,1)))</x:f>
        <x:v>0</x:v>
      </x:c>
      <x:c r="O465" t="n">
        <x:f>MIN(ReadMe!$C$8,MAX(0,INT(C465/ReadMe!$C$9)))</x:f>
        <x:v>3</x:v>
      </x:c>
      <x:c r="P465" t="n">
        <x:f>MIN(ReadMe!$C$8,MAX(0,INT(D465/ReadMe!$C$9)))</x:f>
        <x:v>3</x:v>
      </x:c>
      <x:c r="Q465" t="n">
        <x:f>MIN(ReadMe!$C$8,MAX(0,INT(E465/ReadMe!$C$9)))</x:f>
        <x:v>3</x:v>
      </x:c>
      <x:c r="R465" t="n">
        <x:f>MIN(ReadMe!$C$8,MAX(0,INT(F465/ReadMe!$C$9)))</x:f>
        <x:v>3</x:v>
      </x:c>
      <x:c r="S465" t="n">
        <x:f>MIN(ReadMe!$C$8,MAX(0,INT(G465/ReadMe!$C$9)))</x:f>
        <x:v>3</x:v>
      </x:c>
      <x:c r="T465" t="n">
        <x:f>MIN(ReadMe!$C$8,MAX(0,INT(H465/ReadMe!$C$9)))</x:f>
        <x:v>3</x:v>
      </x:c>
    </x:row>
    <x:row r="466">
      <x:c r="A466" t="n">
        <x:v>460</x:v>
      </x:c>
      <x:c r="B466" s="97" t="n">
        <x:f>A466*ReadMe!$C$12</x:f>
        <x:v>115</x:v>
      </x:c>
      <x:c r="C466" s="97" t="n">
        <x:f>MIN(ReadMe!$C$10,C465+I466)</x:f>
        <x:v>930</x:v>
      </x:c>
      <x:c r="D466" s="97" t="n">
        <x:f>MIN(ReadMe!$C$10,D465+J466)</x:f>
        <x:v>930</x:v>
      </x:c>
      <x:c r="E466" s="97" t="n">
        <x:f>MIN(ReadMe!$C$10,E465+K466)</x:f>
        <x:v>930</x:v>
      </x:c>
      <x:c r="F466" s="97" t="n">
        <x:f>MIN(ReadMe!$C$10,F465+L466)</x:f>
        <x:v>930</x:v>
      </x:c>
      <x:c r="G466" s="97" t="n">
        <x:f>MIN(ReadMe!$C$10,G465+M466)</x:f>
        <x:v>930</x:v>
      </x:c>
      <x:c r="H466" s="97" t="n">
        <x:f>MIN(ReadMe!$C$10,H465+N466)</x:f>
        <x:v>930</x:v>
      </x:c>
      <x:c r="I466" s="97" t="n">
        <x:f>IF(OR($A466&lt;=Drivers!$H$6,C465&gt;=ReadMe!$C$10),0,MAX(ReadMe!$C$15,(Drivers!$E$6+Drivers!$F$6*SIN($A466*ReadMe!$C$14+Drivers!$G$6))*INDEX(TrackData!$G$6:$G$315,MOD(INT(C465),ReadMe!$C$9)+1)*IF(AND($A466&gt;=Drivers!$I$6,$A466&lt;Drivers!$I$6+Drivers!$J$6),Drivers!$K$6,1)*IF(AND($A466&gt;=Drivers!$L$6,$A466&lt;Drivers!$L$6+Drivers!$M$6),Drivers!$N$6,1)))</x:f>
        <x:v>0</x:v>
      </x:c>
      <x:c r="J466" s="97" t="n">
        <x:f>IF(OR($A466&lt;=Drivers!$H$7,D465&gt;=ReadMe!$C$10),0,MAX(ReadMe!$C$15,(Drivers!$E$7+Drivers!$F$7*SIN($A466*ReadMe!$C$14+Drivers!$G$7))*INDEX(TrackData!$G$6:$G$315,MOD(INT(D465),ReadMe!$C$9)+1)*IF(AND($A466&gt;=Drivers!$I$7,$A466&lt;Drivers!$I$7+Drivers!$J$7),Drivers!$K$7,1)*IF(AND($A466&gt;=Drivers!$L$7,$A466&lt;Drivers!$L$7+Drivers!$M$7),Drivers!$N$7,1)))</x:f>
        <x:v>0</x:v>
      </x:c>
      <x:c r="K466" s="97" t="n">
        <x:f>IF(OR($A466&lt;=Drivers!$H$8,E465&gt;=ReadMe!$C$10),0,MAX(ReadMe!$C$15,(Drivers!$E$8+Drivers!$F$8*SIN($A466*ReadMe!$C$14+Drivers!$G$8))*INDEX(TrackData!$G$6:$G$315,MOD(INT(E465),ReadMe!$C$9)+1)*IF(AND($A466&gt;=Drivers!$I$8,$A466&lt;Drivers!$I$8+Drivers!$J$8),Drivers!$K$8,1)*IF(AND($A466&gt;=Drivers!$L$8,$A466&lt;Drivers!$L$8+Drivers!$M$8),Drivers!$N$8,1)))</x:f>
        <x:v>0</x:v>
      </x:c>
      <x:c r="L466" s="97" t="n">
        <x:f>IF(OR($A466&lt;=Drivers!$H$9,F465&gt;=ReadMe!$C$10),0,MAX(ReadMe!$C$15,(Drivers!$E$9+Drivers!$F$9*SIN($A466*ReadMe!$C$14+Drivers!$G$9))*INDEX(TrackData!$G$6:$G$315,MOD(INT(F465),ReadMe!$C$9)+1)*IF(AND($A466&gt;=Drivers!$I$9,$A466&lt;Drivers!$I$9+Drivers!$J$9),Drivers!$K$9,1)*IF(AND($A466&gt;=Drivers!$L$9,$A466&lt;Drivers!$L$9+Drivers!$M$9),Drivers!$N$9,1)))</x:f>
        <x:v>0</x:v>
      </x:c>
      <x:c r="M466" s="97" t="n">
        <x:f>IF(OR($A466&lt;=Drivers!$H$10,G465&gt;=ReadMe!$C$10),0,MAX(ReadMe!$C$15,(Drivers!$E$10+Drivers!$F$10*SIN($A466*ReadMe!$C$14+Drivers!$G$10))*INDEX(TrackData!$G$6:$G$315,MOD(INT(G465),ReadMe!$C$9)+1)*IF(AND($A466&gt;=Drivers!$I$10,$A466&lt;Drivers!$I$10+Drivers!$J$10),Drivers!$K$10,1)*IF(AND($A466&gt;=Drivers!$L$10,$A466&lt;Drivers!$L$10+Drivers!$M$10),Drivers!$N$10,1)))</x:f>
        <x:v>0</x:v>
      </x:c>
      <x:c r="N466" s="97" t="n">
        <x:f>IF(OR($A466&lt;=Drivers!$H$11,H465&gt;=ReadMe!$C$10),0,MAX(ReadMe!$C$15,(Drivers!$E$11+Drivers!$F$11*SIN($A466*ReadMe!$C$14+Drivers!$G$11))*INDEX(TrackData!$G$6:$G$315,MOD(INT(H465),ReadMe!$C$9)+1)*IF(AND($A466&gt;=Drivers!$I$11,$A466&lt;Drivers!$I$11+Drivers!$J$11),Drivers!$K$11,1)*IF(AND($A466&gt;=Drivers!$L$11,$A466&lt;Drivers!$L$11+Drivers!$M$11),Drivers!$N$11,1)))</x:f>
        <x:v>0</x:v>
      </x:c>
      <x:c r="O466" t="n">
        <x:f>MIN(ReadMe!$C$8,MAX(0,INT(C466/ReadMe!$C$9)))</x:f>
        <x:v>3</x:v>
      </x:c>
      <x:c r="P466" t="n">
        <x:f>MIN(ReadMe!$C$8,MAX(0,INT(D466/ReadMe!$C$9)))</x:f>
        <x:v>3</x:v>
      </x:c>
      <x:c r="Q466" t="n">
        <x:f>MIN(ReadMe!$C$8,MAX(0,INT(E466/ReadMe!$C$9)))</x:f>
        <x:v>3</x:v>
      </x:c>
      <x:c r="R466" t="n">
        <x:f>MIN(ReadMe!$C$8,MAX(0,INT(F466/ReadMe!$C$9)))</x:f>
        <x:v>3</x:v>
      </x:c>
      <x:c r="S466" t="n">
        <x:f>MIN(ReadMe!$C$8,MAX(0,INT(G466/ReadMe!$C$9)))</x:f>
        <x:v>3</x:v>
      </x:c>
      <x:c r="T466" t="n">
        <x:f>MIN(ReadMe!$C$8,MAX(0,INT(H466/ReadMe!$C$9)))</x:f>
        <x:v>3</x:v>
      </x:c>
    </x:row>
    <x:row r="467">
      <x:c r="A467" t="n">
        <x:v>461</x:v>
      </x:c>
      <x:c r="B467" s="97" t="n">
        <x:f>A467*ReadMe!$C$12</x:f>
        <x:v>115.25</x:v>
      </x:c>
      <x:c r="C467" s="97" t="n">
        <x:f>MIN(ReadMe!$C$10,C466+I467)</x:f>
        <x:v>930</x:v>
      </x:c>
      <x:c r="D467" s="97" t="n">
        <x:f>MIN(ReadMe!$C$10,D466+J467)</x:f>
        <x:v>930</x:v>
      </x:c>
      <x:c r="E467" s="97" t="n">
        <x:f>MIN(ReadMe!$C$10,E466+K467)</x:f>
        <x:v>930</x:v>
      </x:c>
      <x:c r="F467" s="97" t="n">
        <x:f>MIN(ReadMe!$C$10,F466+L467)</x:f>
        <x:v>930</x:v>
      </x:c>
      <x:c r="G467" s="97" t="n">
        <x:f>MIN(ReadMe!$C$10,G466+M467)</x:f>
        <x:v>930</x:v>
      </x:c>
      <x:c r="H467" s="97" t="n">
        <x:f>MIN(ReadMe!$C$10,H466+N467)</x:f>
        <x:v>930</x:v>
      </x:c>
      <x:c r="I467" s="97" t="n">
        <x:f>IF(OR($A467&lt;=Drivers!$H$6,C466&gt;=ReadMe!$C$10),0,MAX(ReadMe!$C$15,(Drivers!$E$6+Drivers!$F$6*SIN($A467*ReadMe!$C$14+Drivers!$G$6))*INDEX(TrackData!$G$6:$G$315,MOD(INT(C466),ReadMe!$C$9)+1)*IF(AND($A467&gt;=Drivers!$I$6,$A467&lt;Drivers!$I$6+Drivers!$J$6),Drivers!$K$6,1)*IF(AND($A467&gt;=Drivers!$L$6,$A467&lt;Drivers!$L$6+Drivers!$M$6),Drivers!$N$6,1)))</x:f>
        <x:v>0</x:v>
      </x:c>
      <x:c r="J467" s="97" t="n">
        <x:f>IF(OR($A467&lt;=Drivers!$H$7,D466&gt;=ReadMe!$C$10),0,MAX(ReadMe!$C$15,(Drivers!$E$7+Drivers!$F$7*SIN($A467*ReadMe!$C$14+Drivers!$G$7))*INDEX(TrackData!$G$6:$G$315,MOD(INT(D466),ReadMe!$C$9)+1)*IF(AND($A467&gt;=Drivers!$I$7,$A467&lt;Drivers!$I$7+Drivers!$J$7),Drivers!$K$7,1)*IF(AND($A467&gt;=Drivers!$L$7,$A467&lt;Drivers!$L$7+Drivers!$M$7),Drivers!$N$7,1)))</x:f>
        <x:v>0</x:v>
      </x:c>
      <x:c r="K467" s="97" t="n">
        <x:f>IF(OR($A467&lt;=Drivers!$H$8,E466&gt;=ReadMe!$C$10),0,MAX(ReadMe!$C$15,(Drivers!$E$8+Drivers!$F$8*SIN($A467*ReadMe!$C$14+Drivers!$G$8))*INDEX(TrackData!$G$6:$G$315,MOD(INT(E466),ReadMe!$C$9)+1)*IF(AND($A467&gt;=Drivers!$I$8,$A467&lt;Drivers!$I$8+Drivers!$J$8),Drivers!$K$8,1)*IF(AND($A467&gt;=Drivers!$L$8,$A467&lt;Drivers!$L$8+Drivers!$M$8),Drivers!$N$8,1)))</x:f>
        <x:v>0</x:v>
      </x:c>
      <x:c r="L467" s="97" t="n">
        <x:f>IF(OR($A467&lt;=Drivers!$H$9,F466&gt;=ReadMe!$C$10),0,MAX(ReadMe!$C$15,(Drivers!$E$9+Drivers!$F$9*SIN($A467*ReadMe!$C$14+Drivers!$G$9))*INDEX(TrackData!$G$6:$G$315,MOD(INT(F466),ReadMe!$C$9)+1)*IF(AND($A467&gt;=Drivers!$I$9,$A467&lt;Drivers!$I$9+Drivers!$J$9),Drivers!$K$9,1)*IF(AND($A467&gt;=Drivers!$L$9,$A467&lt;Drivers!$L$9+Drivers!$M$9),Drivers!$N$9,1)))</x:f>
        <x:v>0</x:v>
      </x:c>
      <x:c r="M467" s="97" t="n">
        <x:f>IF(OR($A467&lt;=Drivers!$H$10,G466&gt;=ReadMe!$C$10),0,MAX(ReadMe!$C$15,(Drivers!$E$10+Drivers!$F$10*SIN($A467*ReadMe!$C$14+Drivers!$G$10))*INDEX(TrackData!$G$6:$G$315,MOD(INT(G466),ReadMe!$C$9)+1)*IF(AND($A467&gt;=Drivers!$I$10,$A467&lt;Drivers!$I$10+Drivers!$J$10),Drivers!$K$10,1)*IF(AND($A467&gt;=Drivers!$L$10,$A467&lt;Drivers!$L$10+Drivers!$M$10),Drivers!$N$10,1)))</x:f>
        <x:v>0</x:v>
      </x:c>
      <x:c r="N467" s="97" t="n">
        <x:f>IF(OR($A467&lt;=Drivers!$H$11,H466&gt;=ReadMe!$C$10),0,MAX(ReadMe!$C$15,(Drivers!$E$11+Drivers!$F$11*SIN($A467*ReadMe!$C$14+Drivers!$G$11))*INDEX(TrackData!$G$6:$G$315,MOD(INT(H466),ReadMe!$C$9)+1)*IF(AND($A467&gt;=Drivers!$I$11,$A467&lt;Drivers!$I$11+Drivers!$J$11),Drivers!$K$11,1)*IF(AND($A467&gt;=Drivers!$L$11,$A467&lt;Drivers!$L$11+Drivers!$M$11),Drivers!$N$11,1)))</x:f>
        <x:v>0</x:v>
      </x:c>
      <x:c r="O467" t="n">
        <x:f>MIN(ReadMe!$C$8,MAX(0,INT(C467/ReadMe!$C$9)))</x:f>
        <x:v>3</x:v>
      </x:c>
      <x:c r="P467" t="n">
        <x:f>MIN(ReadMe!$C$8,MAX(0,INT(D467/ReadMe!$C$9)))</x:f>
        <x:v>3</x:v>
      </x:c>
      <x:c r="Q467" t="n">
        <x:f>MIN(ReadMe!$C$8,MAX(0,INT(E467/ReadMe!$C$9)))</x:f>
        <x:v>3</x:v>
      </x:c>
      <x:c r="R467" t="n">
        <x:f>MIN(ReadMe!$C$8,MAX(0,INT(F467/ReadMe!$C$9)))</x:f>
        <x:v>3</x:v>
      </x:c>
      <x:c r="S467" t="n">
        <x:f>MIN(ReadMe!$C$8,MAX(0,INT(G467/ReadMe!$C$9)))</x:f>
        <x:v>3</x:v>
      </x:c>
      <x:c r="T467" t="n">
        <x:f>MIN(ReadMe!$C$8,MAX(0,INT(H467/ReadMe!$C$9)))</x:f>
        <x:v>3</x:v>
      </x:c>
    </x:row>
    <x:row r="468">
      <x:c r="A468" t="n">
        <x:v>462</x:v>
      </x:c>
      <x:c r="B468" s="97" t="n">
        <x:f>A468*ReadMe!$C$12</x:f>
        <x:v>115.5</x:v>
      </x:c>
      <x:c r="C468" s="97" t="n">
        <x:f>MIN(ReadMe!$C$10,C467+I468)</x:f>
        <x:v>930</x:v>
      </x:c>
      <x:c r="D468" s="97" t="n">
        <x:f>MIN(ReadMe!$C$10,D467+J468)</x:f>
        <x:v>930</x:v>
      </x:c>
      <x:c r="E468" s="97" t="n">
        <x:f>MIN(ReadMe!$C$10,E467+K468)</x:f>
        <x:v>930</x:v>
      </x:c>
      <x:c r="F468" s="97" t="n">
        <x:f>MIN(ReadMe!$C$10,F467+L468)</x:f>
        <x:v>930</x:v>
      </x:c>
      <x:c r="G468" s="97" t="n">
        <x:f>MIN(ReadMe!$C$10,G467+M468)</x:f>
        <x:v>930</x:v>
      </x:c>
      <x:c r="H468" s="97" t="n">
        <x:f>MIN(ReadMe!$C$10,H467+N468)</x:f>
        <x:v>930</x:v>
      </x:c>
      <x:c r="I468" s="97" t="n">
        <x:f>IF(OR($A468&lt;=Drivers!$H$6,C467&gt;=ReadMe!$C$10),0,MAX(ReadMe!$C$15,(Drivers!$E$6+Drivers!$F$6*SIN($A468*ReadMe!$C$14+Drivers!$G$6))*INDEX(TrackData!$G$6:$G$315,MOD(INT(C467),ReadMe!$C$9)+1)*IF(AND($A468&gt;=Drivers!$I$6,$A468&lt;Drivers!$I$6+Drivers!$J$6),Drivers!$K$6,1)*IF(AND($A468&gt;=Drivers!$L$6,$A468&lt;Drivers!$L$6+Drivers!$M$6),Drivers!$N$6,1)))</x:f>
        <x:v>0</x:v>
      </x:c>
      <x:c r="J468" s="97" t="n">
        <x:f>IF(OR($A468&lt;=Drivers!$H$7,D467&gt;=ReadMe!$C$10),0,MAX(ReadMe!$C$15,(Drivers!$E$7+Drivers!$F$7*SIN($A468*ReadMe!$C$14+Drivers!$G$7))*INDEX(TrackData!$G$6:$G$315,MOD(INT(D467),ReadMe!$C$9)+1)*IF(AND($A468&gt;=Drivers!$I$7,$A468&lt;Drivers!$I$7+Drivers!$J$7),Drivers!$K$7,1)*IF(AND($A468&gt;=Drivers!$L$7,$A468&lt;Drivers!$L$7+Drivers!$M$7),Drivers!$N$7,1)))</x:f>
        <x:v>0</x:v>
      </x:c>
      <x:c r="K468" s="97" t="n">
        <x:f>IF(OR($A468&lt;=Drivers!$H$8,E467&gt;=ReadMe!$C$10),0,MAX(ReadMe!$C$15,(Drivers!$E$8+Drivers!$F$8*SIN($A468*ReadMe!$C$14+Drivers!$G$8))*INDEX(TrackData!$G$6:$G$315,MOD(INT(E467),ReadMe!$C$9)+1)*IF(AND($A468&gt;=Drivers!$I$8,$A468&lt;Drivers!$I$8+Drivers!$J$8),Drivers!$K$8,1)*IF(AND($A468&gt;=Drivers!$L$8,$A468&lt;Drivers!$L$8+Drivers!$M$8),Drivers!$N$8,1)))</x:f>
        <x:v>0</x:v>
      </x:c>
      <x:c r="L468" s="97" t="n">
        <x:f>IF(OR($A468&lt;=Drivers!$H$9,F467&gt;=ReadMe!$C$10),0,MAX(ReadMe!$C$15,(Drivers!$E$9+Drivers!$F$9*SIN($A468*ReadMe!$C$14+Drivers!$G$9))*INDEX(TrackData!$G$6:$G$315,MOD(INT(F467),ReadMe!$C$9)+1)*IF(AND($A468&gt;=Drivers!$I$9,$A468&lt;Drivers!$I$9+Drivers!$J$9),Drivers!$K$9,1)*IF(AND($A468&gt;=Drivers!$L$9,$A468&lt;Drivers!$L$9+Drivers!$M$9),Drivers!$N$9,1)))</x:f>
        <x:v>0</x:v>
      </x:c>
      <x:c r="M468" s="97" t="n">
        <x:f>IF(OR($A468&lt;=Drivers!$H$10,G467&gt;=ReadMe!$C$10),0,MAX(ReadMe!$C$15,(Drivers!$E$10+Drivers!$F$10*SIN($A468*ReadMe!$C$14+Drivers!$G$10))*INDEX(TrackData!$G$6:$G$315,MOD(INT(G467),ReadMe!$C$9)+1)*IF(AND($A468&gt;=Drivers!$I$10,$A468&lt;Drivers!$I$10+Drivers!$J$10),Drivers!$K$10,1)*IF(AND($A468&gt;=Drivers!$L$10,$A468&lt;Drivers!$L$10+Drivers!$M$10),Drivers!$N$10,1)))</x:f>
        <x:v>0</x:v>
      </x:c>
      <x:c r="N468" s="97" t="n">
        <x:f>IF(OR($A468&lt;=Drivers!$H$11,H467&gt;=ReadMe!$C$10),0,MAX(ReadMe!$C$15,(Drivers!$E$11+Drivers!$F$11*SIN($A468*ReadMe!$C$14+Drivers!$G$11))*INDEX(TrackData!$G$6:$G$315,MOD(INT(H467),ReadMe!$C$9)+1)*IF(AND($A468&gt;=Drivers!$I$11,$A468&lt;Drivers!$I$11+Drivers!$J$11),Drivers!$K$11,1)*IF(AND($A468&gt;=Drivers!$L$11,$A468&lt;Drivers!$L$11+Drivers!$M$11),Drivers!$N$11,1)))</x:f>
        <x:v>0</x:v>
      </x:c>
      <x:c r="O468" t="n">
        <x:f>MIN(ReadMe!$C$8,MAX(0,INT(C468/ReadMe!$C$9)))</x:f>
        <x:v>3</x:v>
      </x:c>
      <x:c r="P468" t="n">
        <x:f>MIN(ReadMe!$C$8,MAX(0,INT(D468/ReadMe!$C$9)))</x:f>
        <x:v>3</x:v>
      </x:c>
      <x:c r="Q468" t="n">
        <x:f>MIN(ReadMe!$C$8,MAX(0,INT(E468/ReadMe!$C$9)))</x:f>
        <x:v>3</x:v>
      </x:c>
      <x:c r="R468" t="n">
        <x:f>MIN(ReadMe!$C$8,MAX(0,INT(F468/ReadMe!$C$9)))</x:f>
        <x:v>3</x:v>
      </x:c>
      <x:c r="S468" t="n">
        <x:f>MIN(ReadMe!$C$8,MAX(0,INT(G468/ReadMe!$C$9)))</x:f>
        <x:v>3</x:v>
      </x:c>
      <x:c r="T468" t="n">
        <x:f>MIN(ReadMe!$C$8,MAX(0,INT(H468/ReadMe!$C$9)))</x:f>
        <x:v>3</x:v>
      </x:c>
    </x:row>
    <x:row r="469">
      <x:c r="A469" t="n">
        <x:v>463</x:v>
      </x:c>
      <x:c r="B469" s="97" t="n">
        <x:f>A469*ReadMe!$C$12</x:f>
        <x:v>115.75</x:v>
      </x:c>
      <x:c r="C469" s="97" t="n">
        <x:f>MIN(ReadMe!$C$10,C468+I469)</x:f>
        <x:v>930</x:v>
      </x:c>
      <x:c r="D469" s="97" t="n">
        <x:f>MIN(ReadMe!$C$10,D468+J469)</x:f>
        <x:v>930</x:v>
      </x:c>
      <x:c r="E469" s="97" t="n">
        <x:f>MIN(ReadMe!$C$10,E468+K469)</x:f>
        <x:v>930</x:v>
      </x:c>
      <x:c r="F469" s="97" t="n">
        <x:f>MIN(ReadMe!$C$10,F468+L469)</x:f>
        <x:v>930</x:v>
      </x:c>
      <x:c r="G469" s="97" t="n">
        <x:f>MIN(ReadMe!$C$10,G468+M469)</x:f>
        <x:v>930</x:v>
      </x:c>
      <x:c r="H469" s="97" t="n">
        <x:f>MIN(ReadMe!$C$10,H468+N469)</x:f>
        <x:v>930</x:v>
      </x:c>
      <x:c r="I469" s="97" t="n">
        <x:f>IF(OR($A469&lt;=Drivers!$H$6,C468&gt;=ReadMe!$C$10),0,MAX(ReadMe!$C$15,(Drivers!$E$6+Drivers!$F$6*SIN($A469*ReadMe!$C$14+Drivers!$G$6))*INDEX(TrackData!$G$6:$G$315,MOD(INT(C468),ReadMe!$C$9)+1)*IF(AND($A469&gt;=Drivers!$I$6,$A469&lt;Drivers!$I$6+Drivers!$J$6),Drivers!$K$6,1)*IF(AND($A469&gt;=Drivers!$L$6,$A469&lt;Drivers!$L$6+Drivers!$M$6),Drivers!$N$6,1)))</x:f>
        <x:v>0</x:v>
      </x:c>
      <x:c r="J469" s="97" t="n">
        <x:f>IF(OR($A469&lt;=Drivers!$H$7,D468&gt;=ReadMe!$C$10),0,MAX(ReadMe!$C$15,(Drivers!$E$7+Drivers!$F$7*SIN($A469*ReadMe!$C$14+Drivers!$G$7))*INDEX(TrackData!$G$6:$G$315,MOD(INT(D468),ReadMe!$C$9)+1)*IF(AND($A469&gt;=Drivers!$I$7,$A469&lt;Drivers!$I$7+Drivers!$J$7),Drivers!$K$7,1)*IF(AND($A469&gt;=Drivers!$L$7,$A469&lt;Drivers!$L$7+Drivers!$M$7),Drivers!$N$7,1)))</x:f>
        <x:v>0</x:v>
      </x:c>
      <x:c r="K469" s="97" t="n">
        <x:f>IF(OR($A469&lt;=Drivers!$H$8,E468&gt;=ReadMe!$C$10),0,MAX(ReadMe!$C$15,(Drivers!$E$8+Drivers!$F$8*SIN($A469*ReadMe!$C$14+Drivers!$G$8))*INDEX(TrackData!$G$6:$G$315,MOD(INT(E468),ReadMe!$C$9)+1)*IF(AND($A469&gt;=Drivers!$I$8,$A469&lt;Drivers!$I$8+Drivers!$J$8),Drivers!$K$8,1)*IF(AND($A469&gt;=Drivers!$L$8,$A469&lt;Drivers!$L$8+Drivers!$M$8),Drivers!$N$8,1)))</x:f>
        <x:v>0</x:v>
      </x:c>
      <x:c r="L469" s="97" t="n">
        <x:f>IF(OR($A469&lt;=Drivers!$H$9,F468&gt;=ReadMe!$C$10),0,MAX(ReadMe!$C$15,(Drivers!$E$9+Drivers!$F$9*SIN($A469*ReadMe!$C$14+Drivers!$G$9))*INDEX(TrackData!$G$6:$G$315,MOD(INT(F468),ReadMe!$C$9)+1)*IF(AND($A469&gt;=Drivers!$I$9,$A469&lt;Drivers!$I$9+Drivers!$J$9),Drivers!$K$9,1)*IF(AND($A469&gt;=Drivers!$L$9,$A469&lt;Drivers!$L$9+Drivers!$M$9),Drivers!$N$9,1)))</x:f>
        <x:v>0</x:v>
      </x:c>
      <x:c r="M469" s="97" t="n">
        <x:f>IF(OR($A469&lt;=Drivers!$H$10,G468&gt;=ReadMe!$C$10),0,MAX(ReadMe!$C$15,(Drivers!$E$10+Drivers!$F$10*SIN($A469*ReadMe!$C$14+Drivers!$G$10))*INDEX(TrackData!$G$6:$G$315,MOD(INT(G468),ReadMe!$C$9)+1)*IF(AND($A469&gt;=Drivers!$I$10,$A469&lt;Drivers!$I$10+Drivers!$J$10),Drivers!$K$10,1)*IF(AND($A469&gt;=Drivers!$L$10,$A469&lt;Drivers!$L$10+Drivers!$M$10),Drivers!$N$10,1)))</x:f>
        <x:v>0</x:v>
      </x:c>
      <x:c r="N469" s="97" t="n">
        <x:f>IF(OR($A469&lt;=Drivers!$H$11,H468&gt;=ReadMe!$C$10),0,MAX(ReadMe!$C$15,(Drivers!$E$11+Drivers!$F$11*SIN($A469*ReadMe!$C$14+Drivers!$G$11))*INDEX(TrackData!$G$6:$G$315,MOD(INT(H468),ReadMe!$C$9)+1)*IF(AND($A469&gt;=Drivers!$I$11,$A469&lt;Drivers!$I$11+Drivers!$J$11),Drivers!$K$11,1)*IF(AND($A469&gt;=Drivers!$L$11,$A469&lt;Drivers!$L$11+Drivers!$M$11),Drivers!$N$11,1)))</x:f>
        <x:v>0</x:v>
      </x:c>
      <x:c r="O469" t="n">
        <x:f>MIN(ReadMe!$C$8,MAX(0,INT(C469/ReadMe!$C$9)))</x:f>
        <x:v>3</x:v>
      </x:c>
      <x:c r="P469" t="n">
        <x:f>MIN(ReadMe!$C$8,MAX(0,INT(D469/ReadMe!$C$9)))</x:f>
        <x:v>3</x:v>
      </x:c>
      <x:c r="Q469" t="n">
        <x:f>MIN(ReadMe!$C$8,MAX(0,INT(E469/ReadMe!$C$9)))</x:f>
        <x:v>3</x:v>
      </x:c>
      <x:c r="R469" t="n">
        <x:f>MIN(ReadMe!$C$8,MAX(0,INT(F469/ReadMe!$C$9)))</x:f>
        <x:v>3</x:v>
      </x:c>
      <x:c r="S469" t="n">
        <x:f>MIN(ReadMe!$C$8,MAX(0,INT(G469/ReadMe!$C$9)))</x:f>
        <x:v>3</x:v>
      </x:c>
      <x:c r="T469" t="n">
        <x:f>MIN(ReadMe!$C$8,MAX(0,INT(H469/ReadMe!$C$9)))</x:f>
        <x:v>3</x:v>
      </x:c>
    </x:row>
    <x:row r="470">
      <x:c r="A470" t="n">
        <x:v>464</x:v>
      </x:c>
      <x:c r="B470" s="97" t="n">
        <x:f>A470*ReadMe!$C$12</x:f>
        <x:v>116</x:v>
      </x:c>
      <x:c r="C470" s="97" t="n">
        <x:f>MIN(ReadMe!$C$10,C469+I470)</x:f>
        <x:v>930</x:v>
      </x:c>
      <x:c r="D470" s="97" t="n">
        <x:f>MIN(ReadMe!$C$10,D469+J470)</x:f>
        <x:v>930</x:v>
      </x:c>
      <x:c r="E470" s="97" t="n">
        <x:f>MIN(ReadMe!$C$10,E469+K470)</x:f>
        <x:v>930</x:v>
      </x:c>
      <x:c r="F470" s="97" t="n">
        <x:f>MIN(ReadMe!$C$10,F469+L470)</x:f>
        <x:v>930</x:v>
      </x:c>
      <x:c r="G470" s="97" t="n">
        <x:f>MIN(ReadMe!$C$10,G469+M470)</x:f>
        <x:v>930</x:v>
      </x:c>
      <x:c r="H470" s="97" t="n">
        <x:f>MIN(ReadMe!$C$10,H469+N470)</x:f>
        <x:v>930</x:v>
      </x:c>
      <x:c r="I470" s="97" t="n">
        <x:f>IF(OR($A470&lt;=Drivers!$H$6,C469&gt;=ReadMe!$C$10),0,MAX(ReadMe!$C$15,(Drivers!$E$6+Drivers!$F$6*SIN($A470*ReadMe!$C$14+Drivers!$G$6))*INDEX(TrackData!$G$6:$G$315,MOD(INT(C469),ReadMe!$C$9)+1)*IF(AND($A470&gt;=Drivers!$I$6,$A470&lt;Drivers!$I$6+Drivers!$J$6),Drivers!$K$6,1)*IF(AND($A470&gt;=Drivers!$L$6,$A470&lt;Drivers!$L$6+Drivers!$M$6),Drivers!$N$6,1)))</x:f>
        <x:v>0</x:v>
      </x:c>
      <x:c r="J470" s="97" t="n">
        <x:f>IF(OR($A470&lt;=Drivers!$H$7,D469&gt;=ReadMe!$C$10),0,MAX(ReadMe!$C$15,(Drivers!$E$7+Drivers!$F$7*SIN($A470*ReadMe!$C$14+Drivers!$G$7))*INDEX(TrackData!$G$6:$G$315,MOD(INT(D469),ReadMe!$C$9)+1)*IF(AND($A470&gt;=Drivers!$I$7,$A470&lt;Drivers!$I$7+Drivers!$J$7),Drivers!$K$7,1)*IF(AND($A470&gt;=Drivers!$L$7,$A470&lt;Drivers!$L$7+Drivers!$M$7),Drivers!$N$7,1)))</x:f>
        <x:v>0</x:v>
      </x:c>
      <x:c r="K470" s="97" t="n">
        <x:f>IF(OR($A470&lt;=Drivers!$H$8,E469&gt;=ReadMe!$C$10),0,MAX(ReadMe!$C$15,(Drivers!$E$8+Drivers!$F$8*SIN($A470*ReadMe!$C$14+Drivers!$G$8))*INDEX(TrackData!$G$6:$G$315,MOD(INT(E469),ReadMe!$C$9)+1)*IF(AND($A470&gt;=Drivers!$I$8,$A470&lt;Drivers!$I$8+Drivers!$J$8),Drivers!$K$8,1)*IF(AND($A470&gt;=Drivers!$L$8,$A470&lt;Drivers!$L$8+Drivers!$M$8),Drivers!$N$8,1)))</x:f>
        <x:v>0</x:v>
      </x:c>
      <x:c r="L470" s="97" t="n">
        <x:f>IF(OR($A470&lt;=Drivers!$H$9,F469&gt;=ReadMe!$C$10),0,MAX(ReadMe!$C$15,(Drivers!$E$9+Drivers!$F$9*SIN($A470*ReadMe!$C$14+Drivers!$G$9))*INDEX(TrackData!$G$6:$G$315,MOD(INT(F469),ReadMe!$C$9)+1)*IF(AND($A470&gt;=Drivers!$I$9,$A470&lt;Drivers!$I$9+Drivers!$J$9),Drivers!$K$9,1)*IF(AND($A470&gt;=Drivers!$L$9,$A470&lt;Drivers!$L$9+Drivers!$M$9),Drivers!$N$9,1)))</x:f>
        <x:v>0</x:v>
      </x:c>
      <x:c r="M470" s="97" t="n">
        <x:f>IF(OR($A470&lt;=Drivers!$H$10,G469&gt;=ReadMe!$C$10),0,MAX(ReadMe!$C$15,(Drivers!$E$10+Drivers!$F$10*SIN($A470*ReadMe!$C$14+Drivers!$G$10))*INDEX(TrackData!$G$6:$G$315,MOD(INT(G469),ReadMe!$C$9)+1)*IF(AND($A470&gt;=Drivers!$I$10,$A470&lt;Drivers!$I$10+Drivers!$J$10),Drivers!$K$10,1)*IF(AND($A470&gt;=Drivers!$L$10,$A470&lt;Drivers!$L$10+Drivers!$M$10),Drivers!$N$10,1)))</x:f>
        <x:v>0</x:v>
      </x:c>
      <x:c r="N470" s="97" t="n">
        <x:f>IF(OR($A470&lt;=Drivers!$H$11,H469&gt;=ReadMe!$C$10),0,MAX(ReadMe!$C$15,(Drivers!$E$11+Drivers!$F$11*SIN($A470*ReadMe!$C$14+Drivers!$G$11))*INDEX(TrackData!$G$6:$G$315,MOD(INT(H469),ReadMe!$C$9)+1)*IF(AND($A470&gt;=Drivers!$I$11,$A470&lt;Drivers!$I$11+Drivers!$J$11),Drivers!$K$11,1)*IF(AND($A470&gt;=Drivers!$L$11,$A470&lt;Drivers!$L$11+Drivers!$M$11),Drivers!$N$11,1)))</x:f>
        <x:v>0</x:v>
      </x:c>
      <x:c r="O470" t="n">
        <x:f>MIN(ReadMe!$C$8,MAX(0,INT(C470/ReadMe!$C$9)))</x:f>
        <x:v>3</x:v>
      </x:c>
      <x:c r="P470" t="n">
        <x:f>MIN(ReadMe!$C$8,MAX(0,INT(D470/ReadMe!$C$9)))</x:f>
        <x:v>3</x:v>
      </x:c>
      <x:c r="Q470" t="n">
        <x:f>MIN(ReadMe!$C$8,MAX(0,INT(E470/ReadMe!$C$9)))</x:f>
        <x:v>3</x:v>
      </x:c>
      <x:c r="R470" t="n">
        <x:f>MIN(ReadMe!$C$8,MAX(0,INT(F470/ReadMe!$C$9)))</x:f>
        <x:v>3</x:v>
      </x:c>
      <x:c r="S470" t="n">
        <x:f>MIN(ReadMe!$C$8,MAX(0,INT(G470/ReadMe!$C$9)))</x:f>
        <x:v>3</x:v>
      </x:c>
      <x:c r="T470" t="n">
        <x:f>MIN(ReadMe!$C$8,MAX(0,INT(H470/ReadMe!$C$9)))</x:f>
        <x:v>3</x:v>
      </x:c>
    </x:row>
    <x:row r="471">
      <x:c r="A471" t="n">
        <x:v>465</x:v>
      </x:c>
      <x:c r="B471" s="97" t="n">
        <x:f>A471*ReadMe!$C$12</x:f>
        <x:v>116.25</x:v>
      </x:c>
      <x:c r="C471" s="97" t="n">
        <x:f>MIN(ReadMe!$C$10,C470+I471)</x:f>
        <x:v>930</x:v>
      </x:c>
      <x:c r="D471" s="97" t="n">
        <x:f>MIN(ReadMe!$C$10,D470+J471)</x:f>
        <x:v>930</x:v>
      </x:c>
      <x:c r="E471" s="97" t="n">
        <x:f>MIN(ReadMe!$C$10,E470+K471)</x:f>
        <x:v>930</x:v>
      </x:c>
      <x:c r="F471" s="97" t="n">
        <x:f>MIN(ReadMe!$C$10,F470+L471)</x:f>
        <x:v>930</x:v>
      </x:c>
      <x:c r="G471" s="97" t="n">
        <x:f>MIN(ReadMe!$C$10,G470+M471)</x:f>
        <x:v>930</x:v>
      </x:c>
      <x:c r="H471" s="97" t="n">
        <x:f>MIN(ReadMe!$C$10,H470+N471)</x:f>
        <x:v>930</x:v>
      </x:c>
      <x:c r="I471" s="97" t="n">
        <x:f>IF(OR($A471&lt;=Drivers!$H$6,C470&gt;=ReadMe!$C$10),0,MAX(ReadMe!$C$15,(Drivers!$E$6+Drivers!$F$6*SIN($A471*ReadMe!$C$14+Drivers!$G$6))*INDEX(TrackData!$G$6:$G$315,MOD(INT(C470),ReadMe!$C$9)+1)*IF(AND($A471&gt;=Drivers!$I$6,$A471&lt;Drivers!$I$6+Drivers!$J$6),Drivers!$K$6,1)*IF(AND($A471&gt;=Drivers!$L$6,$A471&lt;Drivers!$L$6+Drivers!$M$6),Drivers!$N$6,1)))</x:f>
        <x:v>0</x:v>
      </x:c>
      <x:c r="J471" s="97" t="n">
        <x:f>IF(OR($A471&lt;=Drivers!$H$7,D470&gt;=ReadMe!$C$10),0,MAX(ReadMe!$C$15,(Drivers!$E$7+Drivers!$F$7*SIN($A471*ReadMe!$C$14+Drivers!$G$7))*INDEX(TrackData!$G$6:$G$315,MOD(INT(D470),ReadMe!$C$9)+1)*IF(AND($A471&gt;=Drivers!$I$7,$A471&lt;Drivers!$I$7+Drivers!$J$7),Drivers!$K$7,1)*IF(AND($A471&gt;=Drivers!$L$7,$A471&lt;Drivers!$L$7+Drivers!$M$7),Drivers!$N$7,1)))</x:f>
        <x:v>0</x:v>
      </x:c>
      <x:c r="K471" s="97" t="n">
        <x:f>IF(OR($A471&lt;=Drivers!$H$8,E470&gt;=ReadMe!$C$10),0,MAX(ReadMe!$C$15,(Drivers!$E$8+Drivers!$F$8*SIN($A471*ReadMe!$C$14+Drivers!$G$8))*INDEX(TrackData!$G$6:$G$315,MOD(INT(E470),ReadMe!$C$9)+1)*IF(AND($A471&gt;=Drivers!$I$8,$A471&lt;Drivers!$I$8+Drivers!$J$8),Drivers!$K$8,1)*IF(AND($A471&gt;=Drivers!$L$8,$A471&lt;Drivers!$L$8+Drivers!$M$8),Drivers!$N$8,1)))</x:f>
        <x:v>0</x:v>
      </x:c>
      <x:c r="L471" s="97" t="n">
        <x:f>IF(OR($A471&lt;=Drivers!$H$9,F470&gt;=ReadMe!$C$10),0,MAX(ReadMe!$C$15,(Drivers!$E$9+Drivers!$F$9*SIN($A471*ReadMe!$C$14+Drivers!$G$9))*INDEX(TrackData!$G$6:$G$315,MOD(INT(F470),ReadMe!$C$9)+1)*IF(AND($A471&gt;=Drivers!$I$9,$A471&lt;Drivers!$I$9+Drivers!$J$9),Drivers!$K$9,1)*IF(AND($A471&gt;=Drivers!$L$9,$A471&lt;Drivers!$L$9+Drivers!$M$9),Drivers!$N$9,1)))</x:f>
        <x:v>0</x:v>
      </x:c>
      <x:c r="M471" s="97" t="n">
        <x:f>IF(OR($A471&lt;=Drivers!$H$10,G470&gt;=ReadMe!$C$10),0,MAX(ReadMe!$C$15,(Drivers!$E$10+Drivers!$F$10*SIN($A471*ReadMe!$C$14+Drivers!$G$10))*INDEX(TrackData!$G$6:$G$315,MOD(INT(G470),ReadMe!$C$9)+1)*IF(AND($A471&gt;=Drivers!$I$10,$A471&lt;Drivers!$I$10+Drivers!$J$10),Drivers!$K$10,1)*IF(AND($A471&gt;=Drivers!$L$10,$A471&lt;Drivers!$L$10+Drivers!$M$10),Drivers!$N$10,1)))</x:f>
        <x:v>0</x:v>
      </x:c>
      <x:c r="N471" s="97" t="n">
        <x:f>IF(OR($A471&lt;=Drivers!$H$11,H470&gt;=ReadMe!$C$10),0,MAX(ReadMe!$C$15,(Drivers!$E$11+Drivers!$F$11*SIN($A471*ReadMe!$C$14+Drivers!$G$11))*INDEX(TrackData!$G$6:$G$315,MOD(INT(H470),ReadMe!$C$9)+1)*IF(AND($A471&gt;=Drivers!$I$11,$A471&lt;Drivers!$I$11+Drivers!$J$11),Drivers!$K$11,1)*IF(AND($A471&gt;=Drivers!$L$11,$A471&lt;Drivers!$L$11+Drivers!$M$11),Drivers!$N$11,1)))</x:f>
        <x:v>0</x:v>
      </x:c>
      <x:c r="O471" t="n">
        <x:f>MIN(ReadMe!$C$8,MAX(0,INT(C471/ReadMe!$C$9)))</x:f>
        <x:v>3</x:v>
      </x:c>
      <x:c r="P471" t="n">
        <x:f>MIN(ReadMe!$C$8,MAX(0,INT(D471/ReadMe!$C$9)))</x:f>
        <x:v>3</x:v>
      </x:c>
      <x:c r="Q471" t="n">
        <x:f>MIN(ReadMe!$C$8,MAX(0,INT(E471/ReadMe!$C$9)))</x:f>
        <x:v>3</x:v>
      </x:c>
      <x:c r="R471" t="n">
        <x:f>MIN(ReadMe!$C$8,MAX(0,INT(F471/ReadMe!$C$9)))</x:f>
        <x:v>3</x:v>
      </x:c>
      <x:c r="S471" t="n">
        <x:f>MIN(ReadMe!$C$8,MAX(0,INT(G471/ReadMe!$C$9)))</x:f>
        <x:v>3</x:v>
      </x:c>
      <x:c r="T471" t="n">
        <x:f>MIN(ReadMe!$C$8,MAX(0,INT(H471/ReadMe!$C$9)))</x:f>
        <x:v>3</x:v>
      </x:c>
    </x:row>
    <x:row r="472">
      <x:c r="A472" t="n">
        <x:v>466</x:v>
      </x:c>
      <x:c r="B472" s="97" t="n">
        <x:f>A472*ReadMe!$C$12</x:f>
        <x:v>116.5</x:v>
      </x:c>
      <x:c r="C472" s="97" t="n">
        <x:f>MIN(ReadMe!$C$10,C471+I472)</x:f>
        <x:v>930</x:v>
      </x:c>
      <x:c r="D472" s="97" t="n">
        <x:f>MIN(ReadMe!$C$10,D471+J472)</x:f>
        <x:v>930</x:v>
      </x:c>
      <x:c r="E472" s="97" t="n">
        <x:f>MIN(ReadMe!$C$10,E471+K472)</x:f>
        <x:v>930</x:v>
      </x:c>
      <x:c r="F472" s="97" t="n">
        <x:f>MIN(ReadMe!$C$10,F471+L472)</x:f>
        <x:v>930</x:v>
      </x:c>
      <x:c r="G472" s="97" t="n">
        <x:f>MIN(ReadMe!$C$10,G471+M472)</x:f>
        <x:v>930</x:v>
      </x:c>
      <x:c r="H472" s="97" t="n">
        <x:f>MIN(ReadMe!$C$10,H471+N472)</x:f>
        <x:v>930</x:v>
      </x:c>
      <x:c r="I472" s="97" t="n">
        <x:f>IF(OR($A472&lt;=Drivers!$H$6,C471&gt;=ReadMe!$C$10),0,MAX(ReadMe!$C$15,(Drivers!$E$6+Drivers!$F$6*SIN($A472*ReadMe!$C$14+Drivers!$G$6))*INDEX(TrackData!$G$6:$G$315,MOD(INT(C471),ReadMe!$C$9)+1)*IF(AND($A472&gt;=Drivers!$I$6,$A472&lt;Drivers!$I$6+Drivers!$J$6),Drivers!$K$6,1)*IF(AND($A472&gt;=Drivers!$L$6,$A472&lt;Drivers!$L$6+Drivers!$M$6),Drivers!$N$6,1)))</x:f>
        <x:v>0</x:v>
      </x:c>
      <x:c r="J472" s="97" t="n">
        <x:f>IF(OR($A472&lt;=Drivers!$H$7,D471&gt;=ReadMe!$C$10),0,MAX(ReadMe!$C$15,(Drivers!$E$7+Drivers!$F$7*SIN($A472*ReadMe!$C$14+Drivers!$G$7))*INDEX(TrackData!$G$6:$G$315,MOD(INT(D471),ReadMe!$C$9)+1)*IF(AND($A472&gt;=Drivers!$I$7,$A472&lt;Drivers!$I$7+Drivers!$J$7),Drivers!$K$7,1)*IF(AND($A472&gt;=Drivers!$L$7,$A472&lt;Drivers!$L$7+Drivers!$M$7),Drivers!$N$7,1)))</x:f>
        <x:v>0</x:v>
      </x:c>
      <x:c r="K472" s="97" t="n">
        <x:f>IF(OR($A472&lt;=Drivers!$H$8,E471&gt;=ReadMe!$C$10),0,MAX(ReadMe!$C$15,(Drivers!$E$8+Drivers!$F$8*SIN($A472*ReadMe!$C$14+Drivers!$G$8))*INDEX(TrackData!$G$6:$G$315,MOD(INT(E471),ReadMe!$C$9)+1)*IF(AND($A472&gt;=Drivers!$I$8,$A472&lt;Drivers!$I$8+Drivers!$J$8),Drivers!$K$8,1)*IF(AND($A472&gt;=Drivers!$L$8,$A472&lt;Drivers!$L$8+Drivers!$M$8),Drivers!$N$8,1)))</x:f>
        <x:v>0</x:v>
      </x:c>
      <x:c r="L472" s="97" t="n">
        <x:f>IF(OR($A472&lt;=Drivers!$H$9,F471&gt;=ReadMe!$C$10),0,MAX(ReadMe!$C$15,(Drivers!$E$9+Drivers!$F$9*SIN($A472*ReadMe!$C$14+Drivers!$G$9))*INDEX(TrackData!$G$6:$G$315,MOD(INT(F471),ReadMe!$C$9)+1)*IF(AND($A472&gt;=Drivers!$I$9,$A472&lt;Drivers!$I$9+Drivers!$J$9),Drivers!$K$9,1)*IF(AND($A472&gt;=Drivers!$L$9,$A472&lt;Drivers!$L$9+Drivers!$M$9),Drivers!$N$9,1)))</x:f>
        <x:v>0</x:v>
      </x:c>
      <x:c r="M472" s="97" t="n">
        <x:f>IF(OR($A472&lt;=Drivers!$H$10,G471&gt;=ReadMe!$C$10),0,MAX(ReadMe!$C$15,(Drivers!$E$10+Drivers!$F$10*SIN($A472*ReadMe!$C$14+Drivers!$G$10))*INDEX(TrackData!$G$6:$G$315,MOD(INT(G471),ReadMe!$C$9)+1)*IF(AND($A472&gt;=Drivers!$I$10,$A472&lt;Drivers!$I$10+Drivers!$J$10),Drivers!$K$10,1)*IF(AND($A472&gt;=Drivers!$L$10,$A472&lt;Drivers!$L$10+Drivers!$M$10),Drivers!$N$10,1)))</x:f>
        <x:v>0</x:v>
      </x:c>
      <x:c r="N472" s="97" t="n">
        <x:f>IF(OR($A472&lt;=Drivers!$H$11,H471&gt;=ReadMe!$C$10),0,MAX(ReadMe!$C$15,(Drivers!$E$11+Drivers!$F$11*SIN($A472*ReadMe!$C$14+Drivers!$G$11))*INDEX(TrackData!$G$6:$G$315,MOD(INT(H471),ReadMe!$C$9)+1)*IF(AND($A472&gt;=Drivers!$I$11,$A472&lt;Drivers!$I$11+Drivers!$J$11),Drivers!$K$11,1)*IF(AND($A472&gt;=Drivers!$L$11,$A472&lt;Drivers!$L$11+Drivers!$M$11),Drivers!$N$11,1)))</x:f>
        <x:v>0</x:v>
      </x:c>
      <x:c r="O472" t="n">
        <x:f>MIN(ReadMe!$C$8,MAX(0,INT(C472/ReadMe!$C$9)))</x:f>
        <x:v>3</x:v>
      </x:c>
      <x:c r="P472" t="n">
        <x:f>MIN(ReadMe!$C$8,MAX(0,INT(D472/ReadMe!$C$9)))</x:f>
        <x:v>3</x:v>
      </x:c>
      <x:c r="Q472" t="n">
        <x:f>MIN(ReadMe!$C$8,MAX(0,INT(E472/ReadMe!$C$9)))</x:f>
        <x:v>3</x:v>
      </x:c>
      <x:c r="R472" t="n">
        <x:f>MIN(ReadMe!$C$8,MAX(0,INT(F472/ReadMe!$C$9)))</x:f>
        <x:v>3</x:v>
      </x:c>
      <x:c r="S472" t="n">
        <x:f>MIN(ReadMe!$C$8,MAX(0,INT(G472/ReadMe!$C$9)))</x:f>
        <x:v>3</x:v>
      </x:c>
      <x:c r="T472" t="n">
        <x:f>MIN(ReadMe!$C$8,MAX(0,INT(H472/ReadMe!$C$9)))</x:f>
        <x:v>3</x:v>
      </x:c>
    </x:row>
    <x:row r="473">
      <x:c r="A473" t="n">
        <x:v>467</x:v>
      </x:c>
      <x:c r="B473" s="97" t="n">
        <x:f>A473*ReadMe!$C$12</x:f>
        <x:v>116.75</x:v>
      </x:c>
      <x:c r="C473" s="97" t="n">
        <x:f>MIN(ReadMe!$C$10,C472+I473)</x:f>
        <x:v>930</x:v>
      </x:c>
      <x:c r="D473" s="97" t="n">
        <x:f>MIN(ReadMe!$C$10,D472+J473)</x:f>
        <x:v>930</x:v>
      </x:c>
      <x:c r="E473" s="97" t="n">
        <x:f>MIN(ReadMe!$C$10,E472+K473)</x:f>
        <x:v>930</x:v>
      </x:c>
      <x:c r="F473" s="97" t="n">
        <x:f>MIN(ReadMe!$C$10,F472+L473)</x:f>
        <x:v>930</x:v>
      </x:c>
      <x:c r="G473" s="97" t="n">
        <x:f>MIN(ReadMe!$C$10,G472+M473)</x:f>
        <x:v>930</x:v>
      </x:c>
      <x:c r="H473" s="97" t="n">
        <x:f>MIN(ReadMe!$C$10,H472+N473)</x:f>
        <x:v>930</x:v>
      </x:c>
      <x:c r="I473" s="97" t="n">
        <x:f>IF(OR($A473&lt;=Drivers!$H$6,C472&gt;=ReadMe!$C$10),0,MAX(ReadMe!$C$15,(Drivers!$E$6+Drivers!$F$6*SIN($A473*ReadMe!$C$14+Drivers!$G$6))*INDEX(TrackData!$G$6:$G$315,MOD(INT(C472),ReadMe!$C$9)+1)*IF(AND($A473&gt;=Drivers!$I$6,$A473&lt;Drivers!$I$6+Drivers!$J$6),Drivers!$K$6,1)*IF(AND($A473&gt;=Drivers!$L$6,$A473&lt;Drivers!$L$6+Drivers!$M$6),Drivers!$N$6,1)))</x:f>
        <x:v>0</x:v>
      </x:c>
      <x:c r="J473" s="97" t="n">
        <x:f>IF(OR($A473&lt;=Drivers!$H$7,D472&gt;=ReadMe!$C$10),0,MAX(ReadMe!$C$15,(Drivers!$E$7+Drivers!$F$7*SIN($A473*ReadMe!$C$14+Drivers!$G$7))*INDEX(TrackData!$G$6:$G$315,MOD(INT(D472),ReadMe!$C$9)+1)*IF(AND($A473&gt;=Drivers!$I$7,$A473&lt;Drivers!$I$7+Drivers!$J$7),Drivers!$K$7,1)*IF(AND($A473&gt;=Drivers!$L$7,$A473&lt;Drivers!$L$7+Drivers!$M$7),Drivers!$N$7,1)))</x:f>
        <x:v>0</x:v>
      </x:c>
      <x:c r="K473" s="97" t="n">
        <x:f>IF(OR($A473&lt;=Drivers!$H$8,E472&gt;=ReadMe!$C$10),0,MAX(ReadMe!$C$15,(Drivers!$E$8+Drivers!$F$8*SIN($A473*ReadMe!$C$14+Drivers!$G$8))*INDEX(TrackData!$G$6:$G$315,MOD(INT(E472),ReadMe!$C$9)+1)*IF(AND($A473&gt;=Drivers!$I$8,$A473&lt;Drivers!$I$8+Drivers!$J$8),Drivers!$K$8,1)*IF(AND($A473&gt;=Drivers!$L$8,$A473&lt;Drivers!$L$8+Drivers!$M$8),Drivers!$N$8,1)))</x:f>
        <x:v>0</x:v>
      </x:c>
      <x:c r="L473" s="97" t="n">
        <x:f>IF(OR($A473&lt;=Drivers!$H$9,F472&gt;=ReadMe!$C$10),0,MAX(ReadMe!$C$15,(Drivers!$E$9+Drivers!$F$9*SIN($A473*ReadMe!$C$14+Drivers!$G$9))*INDEX(TrackData!$G$6:$G$315,MOD(INT(F472),ReadMe!$C$9)+1)*IF(AND($A473&gt;=Drivers!$I$9,$A473&lt;Drivers!$I$9+Drivers!$J$9),Drivers!$K$9,1)*IF(AND($A473&gt;=Drivers!$L$9,$A473&lt;Drivers!$L$9+Drivers!$M$9),Drivers!$N$9,1)))</x:f>
        <x:v>0</x:v>
      </x:c>
      <x:c r="M473" s="97" t="n">
        <x:f>IF(OR($A473&lt;=Drivers!$H$10,G472&gt;=ReadMe!$C$10),0,MAX(ReadMe!$C$15,(Drivers!$E$10+Drivers!$F$10*SIN($A473*ReadMe!$C$14+Drivers!$G$10))*INDEX(TrackData!$G$6:$G$315,MOD(INT(G472),ReadMe!$C$9)+1)*IF(AND($A473&gt;=Drivers!$I$10,$A473&lt;Drivers!$I$10+Drivers!$J$10),Drivers!$K$10,1)*IF(AND($A473&gt;=Drivers!$L$10,$A473&lt;Drivers!$L$10+Drivers!$M$10),Drivers!$N$10,1)))</x:f>
        <x:v>0</x:v>
      </x:c>
      <x:c r="N473" s="97" t="n">
        <x:f>IF(OR($A473&lt;=Drivers!$H$11,H472&gt;=ReadMe!$C$10),0,MAX(ReadMe!$C$15,(Drivers!$E$11+Drivers!$F$11*SIN($A473*ReadMe!$C$14+Drivers!$G$11))*INDEX(TrackData!$G$6:$G$315,MOD(INT(H472),ReadMe!$C$9)+1)*IF(AND($A473&gt;=Drivers!$I$11,$A473&lt;Drivers!$I$11+Drivers!$J$11),Drivers!$K$11,1)*IF(AND($A473&gt;=Drivers!$L$11,$A473&lt;Drivers!$L$11+Drivers!$M$11),Drivers!$N$11,1)))</x:f>
        <x:v>0</x:v>
      </x:c>
      <x:c r="O473" t="n">
        <x:f>MIN(ReadMe!$C$8,MAX(0,INT(C473/ReadMe!$C$9)))</x:f>
        <x:v>3</x:v>
      </x:c>
      <x:c r="P473" t="n">
        <x:f>MIN(ReadMe!$C$8,MAX(0,INT(D473/ReadMe!$C$9)))</x:f>
        <x:v>3</x:v>
      </x:c>
      <x:c r="Q473" t="n">
        <x:f>MIN(ReadMe!$C$8,MAX(0,INT(E473/ReadMe!$C$9)))</x:f>
        <x:v>3</x:v>
      </x:c>
      <x:c r="R473" t="n">
        <x:f>MIN(ReadMe!$C$8,MAX(0,INT(F473/ReadMe!$C$9)))</x:f>
        <x:v>3</x:v>
      </x:c>
      <x:c r="S473" t="n">
        <x:f>MIN(ReadMe!$C$8,MAX(0,INT(G473/ReadMe!$C$9)))</x:f>
        <x:v>3</x:v>
      </x:c>
      <x:c r="T473" t="n">
        <x:f>MIN(ReadMe!$C$8,MAX(0,INT(H473/ReadMe!$C$9)))</x:f>
        <x:v>3</x:v>
      </x:c>
    </x:row>
    <x:row r="474">
      <x:c r="A474" t="n">
        <x:v>468</x:v>
      </x:c>
      <x:c r="B474" s="97" t="n">
        <x:f>A474*ReadMe!$C$12</x:f>
        <x:v>117</x:v>
      </x:c>
      <x:c r="C474" s="97" t="n">
        <x:f>MIN(ReadMe!$C$10,C473+I474)</x:f>
        <x:v>930</x:v>
      </x:c>
      <x:c r="D474" s="97" t="n">
        <x:f>MIN(ReadMe!$C$10,D473+J474)</x:f>
        <x:v>930</x:v>
      </x:c>
      <x:c r="E474" s="97" t="n">
        <x:f>MIN(ReadMe!$C$10,E473+K474)</x:f>
        <x:v>930</x:v>
      </x:c>
      <x:c r="F474" s="97" t="n">
        <x:f>MIN(ReadMe!$C$10,F473+L474)</x:f>
        <x:v>930</x:v>
      </x:c>
      <x:c r="G474" s="97" t="n">
        <x:f>MIN(ReadMe!$C$10,G473+M474)</x:f>
        <x:v>930</x:v>
      </x:c>
      <x:c r="H474" s="97" t="n">
        <x:f>MIN(ReadMe!$C$10,H473+N474)</x:f>
        <x:v>930</x:v>
      </x:c>
      <x:c r="I474" s="97" t="n">
        <x:f>IF(OR($A474&lt;=Drivers!$H$6,C473&gt;=ReadMe!$C$10),0,MAX(ReadMe!$C$15,(Drivers!$E$6+Drivers!$F$6*SIN($A474*ReadMe!$C$14+Drivers!$G$6))*INDEX(TrackData!$G$6:$G$315,MOD(INT(C473),ReadMe!$C$9)+1)*IF(AND($A474&gt;=Drivers!$I$6,$A474&lt;Drivers!$I$6+Drivers!$J$6),Drivers!$K$6,1)*IF(AND($A474&gt;=Drivers!$L$6,$A474&lt;Drivers!$L$6+Drivers!$M$6),Drivers!$N$6,1)))</x:f>
        <x:v>0</x:v>
      </x:c>
      <x:c r="J474" s="97" t="n">
        <x:f>IF(OR($A474&lt;=Drivers!$H$7,D473&gt;=ReadMe!$C$10),0,MAX(ReadMe!$C$15,(Drivers!$E$7+Drivers!$F$7*SIN($A474*ReadMe!$C$14+Drivers!$G$7))*INDEX(TrackData!$G$6:$G$315,MOD(INT(D473),ReadMe!$C$9)+1)*IF(AND($A474&gt;=Drivers!$I$7,$A474&lt;Drivers!$I$7+Drivers!$J$7),Drivers!$K$7,1)*IF(AND($A474&gt;=Drivers!$L$7,$A474&lt;Drivers!$L$7+Drivers!$M$7),Drivers!$N$7,1)))</x:f>
        <x:v>0</x:v>
      </x:c>
      <x:c r="K474" s="97" t="n">
        <x:f>IF(OR($A474&lt;=Drivers!$H$8,E473&gt;=ReadMe!$C$10),0,MAX(ReadMe!$C$15,(Drivers!$E$8+Drivers!$F$8*SIN($A474*ReadMe!$C$14+Drivers!$G$8))*INDEX(TrackData!$G$6:$G$315,MOD(INT(E473),ReadMe!$C$9)+1)*IF(AND($A474&gt;=Drivers!$I$8,$A474&lt;Drivers!$I$8+Drivers!$J$8),Drivers!$K$8,1)*IF(AND($A474&gt;=Drivers!$L$8,$A474&lt;Drivers!$L$8+Drivers!$M$8),Drivers!$N$8,1)))</x:f>
        <x:v>0</x:v>
      </x:c>
      <x:c r="L474" s="97" t="n">
        <x:f>IF(OR($A474&lt;=Drivers!$H$9,F473&gt;=ReadMe!$C$10),0,MAX(ReadMe!$C$15,(Drivers!$E$9+Drivers!$F$9*SIN($A474*ReadMe!$C$14+Drivers!$G$9))*INDEX(TrackData!$G$6:$G$315,MOD(INT(F473),ReadMe!$C$9)+1)*IF(AND($A474&gt;=Drivers!$I$9,$A474&lt;Drivers!$I$9+Drivers!$J$9),Drivers!$K$9,1)*IF(AND($A474&gt;=Drivers!$L$9,$A474&lt;Drivers!$L$9+Drivers!$M$9),Drivers!$N$9,1)))</x:f>
        <x:v>0</x:v>
      </x:c>
      <x:c r="M474" s="97" t="n">
        <x:f>IF(OR($A474&lt;=Drivers!$H$10,G473&gt;=ReadMe!$C$10),0,MAX(ReadMe!$C$15,(Drivers!$E$10+Drivers!$F$10*SIN($A474*ReadMe!$C$14+Drivers!$G$10))*INDEX(TrackData!$G$6:$G$315,MOD(INT(G473),ReadMe!$C$9)+1)*IF(AND($A474&gt;=Drivers!$I$10,$A474&lt;Drivers!$I$10+Drivers!$J$10),Drivers!$K$10,1)*IF(AND($A474&gt;=Drivers!$L$10,$A474&lt;Drivers!$L$10+Drivers!$M$10),Drivers!$N$10,1)))</x:f>
        <x:v>0</x:v>
      </x:c>
      <x:c r="N474" s="97" t="n">
        <x:f>IF(OR($A474&lt;=Drivers!$H$11,H473&gt;=ReadMe!$C$10),0,MAX(ReadMe!$C$15,(Drivers!$E$11+Drivers!$F$11*SIN($A474*ReadMe!$C$14+Drivers!$G$11))*INDEX(TrackData!$G$6:$G$315,MOD(INT(H473),ReadMe!$C$9)+1)*IF(AND($A474&gt;=Drivers!$I$11,$A474&lt;Drivers!$I$11+Drivers!$J$11),Drivers!$K$11,1)*IF(AND($A474&gt;=Drivers!$L$11,$A474&lt;Drivers!$L$11+Drivers!$M$11),Drivers!$N$11,1)))</x:f>
        <x:v>0</x:v>
      </x:c>
      <x:c r="O474" t="n">
        <x:f>MIN(ReadMe!$C$8,MAX(0,INT(C474/ReadMe!$C$9)))</x:f>
        <x:v>3</x:v>
      </x:c>
      <x:c r="P474" t="n">
        <x:f>MIN(ReadMe!$C$8,MAX(0,INT(D474/ReadMe!$C$9)))</x:f>
        <x:v>3</x:v>
      </x:c>
      <x:c r="Q474" t="n">
        <x:f>MIN(ReadMe!$C$8,MAX(0,INT(E474/ReadMe!$C$9)))</x:f>
        <x:v>3</x:v>
      </x:c>
      <x:c r="R474" t="n">
        <x:f>MIN(ReadMe!$C$8,MAX(0,INT(F474/ReadMe!$C$9)))</x:f>
        <x:v>3</x:v>
      </x:c>
      <x:c r="S474" t="n">
        <x:f>MIN(ReadMe!$C$8,MAX(0,INT(G474/ReadMe!$C$9)))</x:f>
        <x:v>3</x:v>
      </x:c>
      <x:c r="T474" t="n">
        <x:f>MIN(ReadMe!$C$8,MAX(0,INT(H474/ReadMe!$C$9)))</x:f>
        <x:v>3</x:v>
      </x:c>
    </x:row>
    <x:row r="475">
      <x:c r="A475" t="n">
        <x:v>469</x:v>
      </x:c>
      <x:c r="B475" s="97" t="n">
        <x:f>A475*ReadMe!$C$12</x:f>
        <x:v>117.25</x:v>
      </x:c>
      <x:c r="C475" s="97" t="n">
        <x:f>MIN(ReadMe!$C$10,C474+I475)</x:f>
        <x:v>930</x:v>
      </x:c>
      <x:c r="D475" s="97" t="n">
        <x:f>MIN(ReadMe!$C$10,D474+J475)</x:f>
        <x:v>930</x:v>
      </x:c>
      <x:c r="E475" s="97" t="n">
        <x:f>MIN(ReadMe!$C$10,E474+K475)</x:f>
        <x:v>930</x:v>
      </x:c>
      <x:c r="F475" s="97" t="n">
        <x:f>MIN(ReadMe!$C$10,F474+L475)</x:f>
        <x:v>930</x:v>
      </x:c>
      <x:c r="G475" s="97" t="n">
        <x:f>MIN(ReadMe!$C$10,G474+M475)</x:f>
        <x:v>930</x:v>
      </x:c>
      <x:c r="H475" s="97" t="n">
        <x:f>MIN(ReadMe!$C$10,H474+N475)</x:f>
        <x:v>930</x:v>
      </x:c>
      <x:c r="I475" s="97" t="n">
        <x:f>IF(OR($A475&lt;=Drivers!$H$6,C474&gt;=ReadMe!$C$10),0,MAX(ReadMe!$C$15,(Drivers!$E$6+Drivers!$F$6*SIN($A475*ReadMe!$C$14+Drivers!$G$6))*INDEX(TrackData!$G$6:$G$315,MOD(INT(C474),ReadMe!$C$9)+1)*IF(AND($A475&gt;=Drivers!$I$6,$A475&lt;Drivers!$I$6+Drivers!$J$6),Drivers!$K$6,1)*IF(AND($A475&gt;=Drivers!$L$6,$A475&lt;Drivers!$L$6+Drivers!$M$6),Drivers!$N$6,1)))</x:f>
        <x:v>0</x:v>
      </x:c>
      <x:c r="J475" s="97" t="n">
        <x:f>IF(OR($A475&lt;=Drivers!$H$7,D474&gt;=ReadMe!$C$10),0,MAX(ReadMe!$C$15,(Drivers!$E$7+Drivers!$F$7*SIN($A475*ReadMe!$C$14+Drivers!$G$7))*INDEX(TrackData!$G$6:$G$315,MOD(INT(D474),ReadMe!$C$9)+1)*IF(AND($A475&gt;=Drivers!$I$7,$A475&lt;Drivers!$I$7+Drivers!$J$7),Drivers!$K$7,1)*IF(AND($A475&gt;=Drivers!$L$7,$A475&lt;Drivers!$L$7+Drivers!$M$7),Drivers!$N$7,1)))</x:f>
        <x:v>0</x:v>
      </x:c>
      <x:c r="K475" s="97" t="n">
        <x:f>IF(OR($A475&lt;=Drivers!$H$8,E474&gt;=ReadMe!$C$10),0,MAX(ReadMe!$C$15,(Drivers!$E$8+Drivers!$F$8*SIN($A475*ReadMe!$C$14+Drivers!$G$8))*INDEX(TrackData!$G$6:$G$315,MOD(INT(E474),ReadMe!$C$9)+1)*IF(AND($A475&gt;=Drivers!$I$8,$A475&lt;Drivers!$I$8+Drivers!$J$8),Drivers!$K$8,1)*IF(AND($A475&gt;=Drivers!$L$8,$A475&lt;Drivers!$L$8+Drivers!$M$8),Drivers!$N$8,1)))</x:f>
        <x:v>0</x:v>
      </x:c>
      <x:c r="L475" s="97" t="n">
        <x:f>IF(OR($A475&lt;=Drivers!$H$9,F474&gt;=ReadMe!$C$10),0,MAX(ReadMe!$C$15,(Drivers!$E$9+Drivers!$F$9*SIN($A475*ReadMe!$C$14+Drivers!$G$9))*INDEX(TrackData!$G$6:$G$315,MOD(INT(F474),ReadMe!$C$9)+1)*IF(AND($A475&gt;=Drivers!$I$9,$A475&lt;Drivers!$I$9+Drivers!$J$9),Drivers!$K$9,1)*IF(AND($A475&gt;=Drivers!$L$9,$A475&lt;Drivers!$L$9+Drivers!$M$9),Drivers!$N$9,1)))</x:f>
        <x:v>0</x:v>
      </x:c>
      <x:c r="M475" s="97" t="n">
        <x:f>IF(OR($A475&lt;=Drivers!$H$10,G474&gt;=ReadMe!$C$10),0,MAX(ReadMe!$C$15,(Drivers!$E$10+Drivers!$F$10*SIN($A475*ReadMe!$C$14+Drivers!$G$10))*INDEX(TrackData!$G$6:$G$315,MOD(INT(G474),ReadMe!$C$9)+1)*IF(AND($A475&gt;=Drivers!$I$10,$A475&lt;Drivers!$I$10+Drivers!$J$10),Drivers!$K$10,1)*IF(AND($A475&gt;=Drivers!$L$10,$A475&lt;Drivers!$L$10+Drivers!$M$10),Drivers!$N$10,1)))</x:f>
        <x:v>0</x:v>
      </x:c>
      <x:c r="N475" s="97" t="n">
        <x:f>IF(OR($A475&lt;=Drivers!$H$11,H474&gt;=ReadMe!$C$10),0,MAX(ReadMe!$C$15,(Drivers!$E$11+Drivers!$F$11*SIN($A475*ReadMe!$C$14+Drivers!$G$11))*INDEX(TrackData!$G$6:$G$315,MOD(INT(H474),ReadMe!$C$9)+1)*IF(AND($A475&gt;=Drivers!$I$11,$A475&lt;Drivers!$I$11+Drivers!$J$11),Drivers!$K$11,1)*IF(AND($A475&gt;=Drivers!$L$11,$A475&lt;Drivers!$L$11+Drivers!$M$11),Drivers!$N$11,1)))</x:f>
        <x:v>0</x:v>
      </x:c>
      <x:c r="O475" t="n">
        <x:f>MIN(ReadMe!$C$8,MAX(0,INT(C475/ReadMe!$C$9)))</x:f>
        <x:v>3</x:v>
      </x:c>
      <x:c r="P475" t="n">
        <x:f>MIN(ReadMe!$C$8,MAX(0,INT(D475/ReadMe!$C$9)))</x:f>
        <x:v>3</x:v>
      </x:c>
      <x:c r="Q475" t="n">
        <x:f>MIN(ReadMe!$C$8,MAX(0,INT(E475/ReadMe!$C$9)))</x:f>
        <x:v>3</x:v>
      </x:c>
      <x:c r="R475" t="n">
        <x:f>MIN(ReadMe!$C$8,MAX(0,INT(F475/ReadMe!$C$9)))</x:f>
        <x:v>3</x:v>
      </x:c>
      <x:c r="S475" t="n">
        <x:f>MIN(ReadMe!$C$8,MAX(0,INT(G475/ReadMe!$C$9)))</x:f>
        <x:v>3</x:v>
      </x:c>
      <x:c r="T475" t="n">
        <x:f>MIN(ReadMe!$C$8,MAX(0,INT(H475/ReadMe!$C$9)))</x:f>
        <x:v>3</x:v>
      </x:c>
    </x:row>
    <x:row r="476">
      <x:c r="A476" t="n">
        <x:v>470</x:v>
      </x:c>
      <x:c r="B476" s="97" t="n">
        <x:f>A476*ReadMe!$C$12</x:f>
        <x:v>117.5</x:v>
      </x:c>
      <x:c r="C476" s="97" t="n">
        <x:f>MIN(ReadMe!$C$10,C475+I476)</x:f>
        <x:v>930</x:v>
      </x:c>
      <x:c r="D476" s="97" t="n">
        <x:f>MIN(ReadMe!$C$10,D475+J476)</x:f>
        <x:v>930</x:v>
      </x:c>
      <x:c r="E476" s="97" t="n">
        <x:f>MIN(ReadMe!$C$10,E475+K476)</x:f>
        <x:v>930</x:v>
      </x:c>
      <x:c r="F476" s="97" t="n">
        <x:f>MIN(ReadMe!$C$10,F475+L476)</x:f>
        <x:v>930</x:v>
      </x:c>
      <x:c r="G476" s="97" t="n">
        <x:f>MIN(ReadMe!$C$10,G475+M476)</x:f>
        <x:v>930</x:v>
      </x:c>
      <x:c r="H476" s="97" t="n">
        <x:f>MIN(ReadMe!$C$10,H475+N476)</x:f>
        <x:v>930</x:v>
      </x:c>
      <x:c r="I476" s="97" t="n">
        <x:f>IF(OR($A476&lt;=Drivers!$H$6,C475&gt;=ReadMe!$C$10),0,MAX(ReadMe!$C$15,(Drivers!$E$6+Drivers!$F$6*SIN($A476*ReadMe!$C$14+Drivers!$G$6))*INDEX(TrackData!$G$6:$G$315,MOD(INT(C475),ReadMe!$C$9)+1)*IF(AND($A476&gt;=Drivers!$I$6,$A476&lt;Drivers!$I$6+Drivers!$J$6),Drivers!$K$6,1)*IF(AND($A476&gt;=Drivers!$L$6,$A476&lt;Drivers!$L$6+Drivers!$M$6),Drivers!$N$6,1)))</x:f>
        <x:v>0</x:v>
      </x:c>
      <x:c r="J476" s="97" t="n">
        <x:f>IF(OR($A476&lt;=Drivers!$H$7,D475&gt;=ReadMe!$C$10),0,MAX(ReadMe!$C$15,(Drivers!$E$7+Drivers!$F$7*SIN($A476*ReadMe!$C$14+Drivers!$G$7))*INDEX(TrackData!$G$6:$G$315,MOD(INT(D475),ReadMe!$C$9)+1)*IF(AND($A476&gt;=Drivers!$I$7,$A476&lt;Drivers!$I$7+Drivers!$J$7),Drivers!$K$7,1)*IF(AND($A476&gt;=Drivers!$L$7,$A476&lt;Drivers!$L$7+Drivers!$M$7),Drivers!$N$7,1)))</x:f>
        <x:v>0</x:v>
      </x:c>
      <x:c r="K476" s="97" t="n">
        <x:f>IF(OR($A476&lt;=Drivers!$H$8,E475&gt;=ReadMe!$C$10),0,MAX(ReadMe!$C$15,(Drivers!$E$8+Drivers!$F$8*SIN($A476*ReadMe!$C$14+Drivers!$G$8))*INDEX(TrackData!$G$6:$G$315,MOD(INT(E475),ReadMe!$C$9)+1)*IF(AND($A476&gt;=Drivers!$I$8,$A476&lt;Drivers!$I$8+Drivers!$J$8),Drivers!$K$8,1)*IF(AND($A476&gt;=Drivers!$L$8,$A476&lt;Drivers!$L$8+Drivers!$M$8),Drivers!$N$8,1)))</x:f>
        <x:v>0</x:v>
      </x:c>
      <x:c r="L476" s="97" t="n">
        <x:f>IF(OR($A476&lt;=Drivers!$H$9,F475&gt;=ReadMe!$C$10),0,MAX(ReadMe!$C$15,(Drivers!$E$9+Drivers!$F$9*SIN($A476*ReadMe!$C$14+Drivers!$G$9))*INDEX(TrackData!$G$6:$G$315,MOD(INT(F475),ReadMe!$C$9)+1)*IF(AND($A476&gt;=Drivers!$I$9,$A476&lt;Drivers!$I$9+Drivers!$J$9),Drivers!$K$9,1)*IF(AND($A476&gt;=Drivers!$L$9,$A476&lt;Drivers!$L$9+Drivers!$M$9),Drivers!$N$9,1)))</x:f>
        <x:v>0</x:v>
      </x:c>
      <x:c r="M476" s="97" t="n">
        <x:f>IF(OR($A476&lt;=Drivers!$H$10,G475&gt;=ReadMe!$C$10),0,MAX(ReadMe!$C$15,(Drivers!$E$10+Drivers!$F$10*SIN($A476*ReadMe!$C$14+Drivers!$G$10))*INDEX(TrackData!$G$6:$G$315,MOD(INT(G475),ReadMe!$C$9)+1)*IF(AND($A476&gt;=Drivers!$I$10,$A476&lt;Drivers!$I$10+Drivers!$J$10),Drivers!$K$10,1)*IF(AND($A476&gt;=Drivers!$L$10,$A476&lt;Drivers!$L$10+Drivers!$M$10),Drivers!$N$10,1)))</x:f>
        <x:v>0</x:v>
      </x:c>
      <x:c r="N476" s="97" t="n">
        <x:f>IF(OR($A476&lt;=Drivers!$H$11,H475&gt;=ReadMe!$C$10),0,MAX(ReadMe!$C$15,(Drivers!$E$11+Drivers!$F$11*SIN($A476*ReadMe!$C$14+Drivers!$G$11))*INDEX(TrackData!$G$6:$G$315,MOD(INT(H475),ReadMe!$C$9)+1)*IF(AND($A476&gt;=Drivers!$I$11,$A476&lt;Drivers!$I$11+Drivers!$J$11),Drivers!$K$11,1)*IF(AND($A476&gt;=Drivers!$L$11,$A476&lt;Drivers!$L$11+Drivers!$M$11),Drivers!$N$11,1)))</x:f>
        <x:v>0</x:v>
      </x:c>
      <x:c r="O476" t="n">
        <x:f>MIN(ReadMe!$C$8,MAX(0,INT(C476/ReadMe!$C$9)))</x:f>
        <x:v>3</x:v>
      </x:c>
      <x:c r="P476" t="n">
        <x:f>MIN(ReadMe!$C$8,MAX(0,INT(D476/ReadMe!$C$9)))</x:f>
        <x:v>3</x:v>
      </x:c>
      <x:c r="Q476" t="n">
        <x:f>MIN(ReadMe!$C$8,MAX(0,INT(E476/ReadMe!$C$9)))</x:f>
        <x:v>3</x:v>
      </x:c>
      <x:c r="R476" t="n">
        <x:f>MIN(ReadMe!$C$8,MAX(0,INT(F476/ReadMe!$C$9)))</x:f>
        <x:v>3</x:v>
      </x:c>
      <x:c r="S476" t="n">
        <x:f>MIN(ReadMe!$C$8,MAX(0,INT(G476/ReadMe!$C$9)))</x:f>
        <x:v>3</x:v>
      </x:c>
      <x:c r="T476" t="n">
        <x:f>MIN(ReadMe!$C$8,MAX(0,INT(H476/ReadMe!$C$9)))</x:f>
        <x:v>3</x:v>
      </x:c>
    </x:row>
    <x:row r="477">
      <x:c r="A477" t="n">
        <x:v>471</x:v>
      </x:c>
      <x:c r="B477" s="97" t="n">
        <x:f>A477*ReadMe!$C$12</x:f>
        <x:v>117.75</x:v>
      </x:c>
      <x:c r="C477" s="97" t="n">
        <x:f>MIN(ReadMe!$C$10,C476+I477)</x:f>
        <x:v>930</x:v>
      </x:c>
      <x:c r="D477" s="97" t="n">
        <x:f>MIN(ReadMe!$C$10,D476+J477)</x:f>
        <x:v>930</x:v>
      </x:c>
      <x:c r="E477" s="97" t="n">
        <x:f>MIN(ReadMe!$C$10,E476+K477)</x:f>
        <x:v>930</x:v>
      </x:c>
      <x:c r="F477" s="97" t="n">
        <x:f>MIN(ReadMe!$C$10,F476+L477)</x:f>
        <x:v>930</x:v>
      </x:c>
      <x:c r="G477" s="97" t="n">
        <x:f>MIN(ReadMe!$C$10,G476+M477)</x:f>
        <x:v>930</x:v>
      </x:c>
      <x:c r="H477" s="97" t="n">
        <x:f>MIN(ReadMe!$C$10,H476+N477)</x:f>
        <x:v>930</x:v>
      </x:c>
      <x:c r="I477" s="97" t="n">
        <x:f>IF(OR($A477&lt;=Drivers!$H$6,C476&gt;=ReadMe!$C$10),0,MAX(ReadMe!$C$15,(Drivers!$E$6+Drivers!$F$6*SIN($A477*ReadMe!$C$14+Drivers!$G$6))*INDEX(TrackData!$G$6:$G$315,MOD(INT(C476),ReadMe!$C$9)+1)*IF(AND($A477&gt;=Drivers!$I$6,$A477&lt;Drivers!$I$6+Drivers!$J$6),Drivers!$K$6,1)*IF(AND($A477&gt;=Drivers!$L$6,$A477&lt;Drivers!$L$6+Drivers!$M$6),Drivers!$N$6,1)))</x:f>
        <x:v>0</x:v>
      </x:c>
      <x:c r="J477" s="97" t="n">
        <x:f>IF(OR($A477&lt;=Drivers!$H$7,D476&gt;=ReadMe!$C$10),0,MAX(ReadMe!$C$15,(Drivers!$E$7+Drivers!$F$7*SIN($A477*ReadMe!$C$14+Drivers!$G$7))*INDEX(TrackData!$G$6:$G$315,MOD(INT(D476),ReadMe!$C$9)+1)*IF(AND($A477&gt;=Drivers!$I$7,$A477&lt;Drivers!$I$7+Drivers!$J$7),Drivers!$K$7,1)*IF(AND($A477&gt;=Drivers!$L$7,$A477&lt;Drivers!$L$7+Drivers!$M$7),Drivers!$N$7,1)))</x:f>
        <x:v>0</x:v>
      </x:c>
      <x:c r="K477" s="97" t="n">
        <x:f>IF(OR($A477&lt;=Drivers!$H$8,E476&gt;=ReadMe!$C$10),0,MAX(ReadMe!$C$15,(Drivers!$E$8+Drivers!$F$8*SIN($A477*ReadMe!$C$14+Drivers!$G$8))*INDEX(TrackData!$G$6:$G$315,MOD(INT(E476),ReadMe!$C$9)+1)*IF(AND($A477&gt;=Drivers!$I$8,$A477&lt;Drivers!$I$8+Drivers!$J$8),Drivers!$K$8,1)*IF(AND($A477&gt;=Drivers!$L$8,$A477&lt;Drivers!$L$8+Drivers!$M$8),Drivers!$N$8,1)))</x:f>
        <x:v>0</x:v>
      </x:c>
      <x:c r="L477" s="97" t="n">
        <x:f>IF(OR($A477&lt;=Drivers!$H$9,F476&gt;=ReadMe!$C$10),0,MAX(ReadMe!$C$15,(Drivers!$E$9+Drivers!$F$9*SIN($A477*ReadMe!$C$14+Drivers!$G$9))*INDEX(TrackData!$G$6:$G$315,MOD(INT(F476),ReadMe!$C$9)+1)*IF(AND($A477&gt;=Drivers!$I$9,$A477&lt;Drivers!$I$9+Drivers!$J$9),Drivers!$K$9,1)*IF(AND($A477&gt;=Drivers!$L$9,$A477&lt;Drivers!$L$9+Drivers!$M$9),Drivers!$N$9,1)))</x:f>
        <x:v>0</x:v>
      </x:c>
      <x:c r="M477" s="97" t="n">
        <x:f>IF(OR($A477&lt;=Drivers!$H$10,G476&gt;=ReadMe!$C$10),0,MAX(ReadMe!$C$15,(Drivers!$E$10+Drivers!$F$10*SIN($A477*ReadMe!$C$14+Drivers!$G$10))*INDEX(TrackData!$G$6:$G$315,MOD(INT(G476),ReadMe!$C$9)+1)*IF(AND($A477&gt;=Drivers!$I$10,$A477&lt;Drivers!$I$10+Drivers!$J$10),Drivers!$K$10,1)*IF(AND($A477&gt;=Drivers!$L$10,$A477&lt;Drivers!$L$10+Drivers!$M$10),Drivers!$N$10,1)))</x:f>
        <x:v>0</x:v>
      </x:c>
      <x:c r="N477" s="97" t="n">
        <x:f>IF(OR($A477&lt;=Drivers!$H$11,H476&gt;=ReadMe!$C$10),0,MAX(ReadMe!$C$15,(Drivers!$E$11+Drivers!$F$11*SIN($A477*ReadMe!$C$14+Drivers!$G$11))*INDEX(TrackData!$G$6:$G$315,MOD(INT(H476),ReadMe!$C$9)+1)*IF(AND($A477&gt;=Drivers!$I$11,$A477&lt;Drivers!$I$11+Drivers!$J$11),Drivers!$K$11,1)*IF(AND($A477&gt;=Drivers!$L$11,$A477&lt;Drivers!$L$11+Drivers!$M$11),Drivers!$N$11,1)))</x:f>
        <x:v>0</x:v>
      </x:c>
      <x:c r="O477" t="n">
        <x:f>MIN(ReadMe!$C$8,MAX(0,INT(C477/ReadMe!$C$9)))</x:f>
        <x:v>3</x:v>
      </x:c>
      <x:c r="P477" t="n">
        <x:f>MIN(ReadMe!$C$8,MAX(0,INT(D477/ReadMe!$C$9)))</x:f>
        <x:v>3</x:v>
      </x:c>
      <x:c r="Q477" t="n">
        <x:f>MIN(ReadMe!$C$8,MAX(0,INT(E477/ReadMe!$C$9)))</x:f>
        <x:v>3</x:v>
      </x:c>
      <x:c r="R477" t="n">
        <x:f>MIN(ReadMe!$C$8,MAX(0,INT(F477/ReadMe!$C$9)))</x:f>
        <x:v>3</x:v>
      </x:c>
      <x:c r="S477" t="n">
        <x:f>MIN(ReadMe!$C$8,MAX(0,INT(G477/ReadMe!$C$9)))</x:f>
        <x:v>3</x:v>
      </x:c>
      <x:c r="T477" t="n">
        <x:f>MIN(ReadMe!$C$8,MAX(0,INT(H477/ReadMe!$C$9)))</x:f>
        <x:v>3</x:v>
      </x:c>
    </x:row>
    <x:row r="478">
      <x:c r="A478" t="n">
        <x:v>472</x:v>
      </x:c>
      <x:c r="B478" s="97" t="n">
        <x:f>A478*ReadMe!$C$12</x:f>
        <x:v>118</x:v>
      </x:c>
      <x:c r="C478" s="97" t="n">
        <x:f>MIN(ReadMe!$C$10,C477+I478)</x:f>
        <x:v>930</x:v>
      </x:c>
      <x:c r="D478" s="97" t="n">
        <x:f>MIN(ReadMe!$C$10,D477+J478)</x:f>
        <x:v>930</x:v>
      </x:c>
      <x:c r="E478" s="97" t="n">
        <x:f>MIN(ReadMe!$C$10,E477+K478)</x:f>
        <x:v>930</x:v>
      </x:c>
      <x:c r="F478" s="97" t="n">
        <x:f>MIN(ReadMe!$C$10,F477+L478)</x:f>
        <x:v>930</x:v>
      </x:c>
      <x:c r="G478" s="97" t="n">
        <x:f>MIN(ReadMe!$C$10,G477+M478)</x:f>
        <x:v>930</x:v>
      </x:c>
      <x:c r="H478" s="97" t="n">
        <x:f>MIN(ReadMe!$C$10,H477+N478)</x:f>
        <x:v>930</x:v>
      </x:c>
      <x:c r="I478" s="97" t="n">
        <x:f>IF(OR($A478&lt;=Drivers!$H$6,C477&gt;=ReadMe!$C$10),0,MAX(ReadMe!$C$15,(Drivers!$E$6+Drivers!$F$6*SIN($A478*ReadMe!$C$14+Drivers!$G$6))*INDEX(TrackData!$G$6:$G$315,MOD(INT(C477),ReadMe!$C$9)+1)*IF(AND($A478&gt;=Drivers!$I$6,$A478&lt;Drivers!$I$6+Drivers!$J$6),Drivers!$K$6,1)*IF(AND($A478&gt;=Drivers!$L$6,$A478&lt;Drivers!$L$6+Drivers!$M$6),Drivers!$N$6,1)))</x:f>
        <x:v>0</x:v>
      </x:c>
      <x:c r="J478" s="97" t="n">
        <x:f>IF(OR($A478&lt;=Drivers!$H$7,D477&gt;=ReadMe!$C$10),0,MAX(ReadMe!$C$15,(Drivers!$E$7+Drivers!$F$7*SIN($A478*ReadMe!$C$14+Drivers!$G$7))*INDEX(TrackData!$G$6:$G$315,MOD(INT(D477),ReadMe!$C$9)+1)*IF(AND($A478&gt;=Drivers!$I$7,$A478&lt;Drivers!$I$7+Drivers!$J$7),Drivers!$K$7,1)*IF(AND($A478&gt;=Drivers!$L$7,$A478&lt;Drivers!$L$7+Drivers!$M$7),Drivers!$N$7,1)))</x:f>
        <x:v>0</x:v>
      </x:c>
      <x:c r="K478" s="97" t="n">
        <x:f>IF(OR($A478&lt;=Drivers!$H$8,E477&gt;=ReadMe!$C$10),0,MAX(ReadMe!$C$15,(Drivers!$E$8+Drivers!$F$8*SIN($A478*ReadMe!$C$14+Drivers!$G$8))*INDEX(TrackData!$G$6:$G$315,MOD(INT(E477),ReadMe!$C$9)+1)*IF(AND($A478&gt;=Drivers!$I$8,$A478&lt;Drivers!$I$8+Drivers!$J$8),Drivers!$K$8,1)*IF(AND($A478&gt;=Drivers!$L$8,$A478&lt;Drivers!$L$8+Drivers!$M$8),Drivers!$N$8,1)))</x:f>
        <x:v>0</x:v>
      </x:c>
      <x:c r="L478" s="97" t="n">
        <x:f>IF(OR($A478&lt;=Drivers!$H$9,F477&gt;=ReadMe!$C$10),0,MAX(ReadMe!$C$15,(Drivers!$E$9+Drivers!$F$9*SIN($A478*ReadMe!$C$14+Drivers!$G$9))*INDEX(TrackData!$G$6:$G$315,MOD(INT(F477),ReadMe!$C$9)+1)*IF(AND($A478&gt;=Drivers!$I$9,$A478&lt;Drivers!$I$9+Drivers!$J$9),Drivers!$K$9,1)*IF(AND($A478&gt;=Drivers!$L$9,$A478&lt;Drivers!$L$9+Drivers!$M$9),Drivers!$N$9,1)))</x:f>
        <x:v>0</x:v>
      </x:c>
      <x:c r="M478" s="97" t="n">
        <x:f>IF(OR($A478&lt;=Drivers!$H$10,G477&gt;=ReadMe!$C$10),0,MAX(ReadMe!$C$15,(Drivers!$E$10+Drivers!$F$10*SIN($A478*ReadMe!$C$14+Drivers!$G$10))*INDEX(TrackData!$G$6:$G$315,MOD(INT(G477),ReadMe!$C$9)+1)*IF(AND($A478&gt;=Drivers!$I$10,$A478&lt;Drivers!$I$10+Drivers!$J$10),Drivers!$K$10,1)*IF(AND($A478&gt;=Drivers!$L$10,$A478&lt;Drivers!$L$10+Drivers!$M$10),Drivers!$N$10,1)))</x:f>
        <x:v>0</x:v>
      </x:c>
      <x:c r="N478" s="97" t="n">
        <x:f>IF(OR($A478&lt;=Drivers!$H$11,H477&gt;=ReadMe!$C$10),0,MAX(ReadMe!$C$15,(Drivers!$E$11+Drivers!$F$11*SIN($A478*ReadMe!$C$14+Drivers!$G$11))*INDEX(TrackData!$G$6:$G$315,MOD(INT(H477),ReadMe!$C$9)+1)*IF(AND($A478&gt;=Drivers!$I$11,$A478&lt;Drivers!$I$11+Drivers!$J$11),Drivers!$K$11,1)*IF(AND($A478&gt;=Drivers!$L$11,$A478&lt;Drivers!$L$11+Drivers!$M$11),Drivers!$N$11,1)))</x:f>
        <x:v>0</x:v>
      </x:c>
      <x:c r="O478" t="n">
        <x:f>MIN(ReadMe!$C$8,MAX(0,INT(C478/ReadMe!$C$9)))</x:f>
        <x:v>3</x:v>
      </x:c>
      <x:c r="P478" t="n">
        <x:f>MIN(ReadMe!$C$8,MAX(0,INT(D478/ReadMe!$C$9)))</x:f>
        <x:v>3</x:v>
      </x:c>
      <x:c r="Q478" t="n">
        <x:f>MIN(ReadMe!$C$8,MAX(0,INT(E478/ReadMe!$C$9)))</x:f>
        <x:v>3</x:v>
      </x:c>
      <x:c r="R478" t="n">
        <x:f>MIN(ReadMe!$C$8,MAX(0,INT(F478/ReadMe!$C$9)))</x:f>
        <x:v>3</x:v>
      </x:c>
      <x:c r="S478" t="n">
        <x:f>MIN(ReadMe!$C$8,MAX(0,INT(G478/ReadMe!$C$9)))</x:f>
        <x:v>3</x:v>
      </x:c>
      <x:c r="T478" t="n">
        <x:f>MIN(ReadMe!$C$8,MAX(0,INT(H478/ReadMe!$C$9)))</x:f>
        <x:v>3</x:v>
      </x:c>
    </x:row>
    <x:row r="479">
      <x:c r="A479" t="n">
        <x:v>473</x:v>
      </x:c>
      <x:c r="B479" s="97" t="n">
        <x:f>A479*ReadMe!$C$12</x:f>
        <x:v>118.25</x:v>
      </x:c>
      <x:c r="C479" s="97" t="n">
        <x:f>MIN(ReadMe!$C$10,C478+I479)</x:f>
        <x:v>930</x:v>
      </x:c>
      <x:c r="D479" s="97" t="n">
        <x:f>MIN(ReadMe!$C$10,D478+J479)</x:f>
        <x:v>930</x:v>
      </x:c>
      <x:c r="E479" s="97" t="n">
        <x:f>MIN(ReadMe!$C$10,E478+K479)</x:f>
        <x:v>930</x:v>
      </x:c>
      <x:c r="F479" s="97" t="n">
        <x:f>MIN(ReadMe!$C$10,F478+L479)</x:f>
        <x:v>930</x:v>
      </x:c>
      <x:c r="G479" s="97" t="n">
        <x:f>MIN(ReadMe!$C$10,G478+M479)</x:f>
        <x:v>930</x:v>
      </x:c>
      <x:c r="H479" s="97" t="n">
        <x:f>MIN(ReadMe!$C$10,H478+N479)</x:f>
        <x:v>930</x:v>
      </x:c>
      <x:c r="I479" s="97" t="n">
        <x:f>IF(OR($A479&lt;=Drivers!$H$6,C478&gt;=ReadMe!$C$10),0,MAX(ReadMe!$C$15,(Drivers!$E$6+Drivers!$F$6*SIN($A479*ReadMe!$C$14+Drivers!$G$6))*INDEX(TrackData!$G$6:$G$315,MOD(INT(C478),ReadMe!$C$9)+1)*IF(AND($A479&gt;=Drivers!$I$6,$A479&lt;Drivers!$I$6+Drivers!$J$6),Drivers!$K$6,1)*IF(AND($A479&gt;=Drivers!$L$6,$A479&lt;Drivers!$L$6+Drivers!$M$6),Drivers!$N$6,1)))</x:f>
        <x:v>0</x:v>
      </x:c>
      <x:c r="J479" s="97" t="n">
        <x:f>IF(OR($A479&lt;=Drivers!$H$7,D478&gt;=ReadMe!$C$10),0,MAX(ReadMe!$C$15,(Drivers!$E$7+Drivers!$F$7*SIN($A479*ReadMe!$C$14+Drivers!$G$7))*INDEX(TrackData!$G$6:$G$315,MOD(INT(D478),ReadMe!$C$9)+1)*IF(AND($A479&gt;=Drivers!$I$7,$A479&lt;Drivers!$I$7+Drivers!$J$7),Drivers!$K$7,1)*IF(AND($A479&gt;=Drivers!$L$7,$A479&lt;Drivers!$L$7+Drivers!$M$7),Drivers!$N$7,1)))</x:f>
        <x:v>0</x:v>
      </x:c>
      <x:c r="K479" s="97" t="n">
        <x:f>IF(OR($A479&lt;=Drivers!$H$8,E478&gt;=ReadMe!$C$10),0,MAX(ReadMe!$C$15,(Drivers!$E$8+Drivers!$F$8*SIN($A479*ReadMe!$C$14+Drivers!$G$8))*INDEX(TrackData!$G$6:$G$315,MOD(INT(E478),ReadMe!$C$9)+1)*IF(AND($A479&gt;=Drivers!$I$8,$A479&lt;Drivers!$I$8+Drivers!$J$8),Drivers!$K$8,1)*IF(AND($A479&gt;=Drivers!$L$8,$A479&lt;Drivers!$L$8+Drivers!$M$8),Drivers!$N$8,1)))</x:f>
        <x:v>0</x:v>
      </x:c>
      <x:c r="L479" s="97" t="n">
        <x:f>IF(OR($A479&lt;=Drivers!$H$9,F478&gt;=ReadMe!$C$10),0,MAX(ReadMe!$C$15,(Drivers!$E$9+Drivers!$F$9*SIN($A479*ReadMe!$C$14+Drivers!$G$9))*INDEX(TrackData!$G$6:$G$315,MOD(INT(F478),ReadMe!$C$9)+1)*IF(AND($A479&gt;=Drivers!$I$9,$A479&lt;Drivers!$I$9+Drivers!$J$9),Drivers!$K$9,1)*IF(AND($A479&gt;=Drivers!$L$9,$A479&lt;Drivers!$L$9+Drivers!$M$9),Drivers!$N$9,1)))</x:f>
        <x:v>0</x:v>
      </x:c>
      <x:c r="M479" s="97" t="n">
        <x:f>IF(OR($A479&lt;=Drivers!$H$10,G478&gt;=ReadMe!$C$10),0,MAX(ReadMe!$C$15,(Drivers!$E$10+Drivers!$F$10*SIN($A479*ReadMe!$C$14+Drivers!$G$10))*INDEX(TrackData!$G$6:$G$315,MOD(INT(G478),ReadMe!$C$9)+1)*IF(AND($A479&gt;=Drivers!$I$10,$A479&lt;Drivers!$I$10+Drivers!$J$10),Drivers!$K$10,1)*IF(AND($A479&gt;=Drivers!$L$10,$A479&lt;Drivers!$L$10+Drivers!$M$10),Drivers!$N$10,1)))</x:f>
        <x:v>0</x:v>
      </x:c>
      <x:c r="N479" s="97" t="n">
        <x:f>IF(OR($A479&lt;=Drivers!$H$11,H478&gt;=ReadMe!$C$10),0,MAX(ReadMe!$C$15,(Drivers!$E$11+Drivers!$F$11*SIN($A479*ReadMe!$C$14+Drivers!$G$11))*INDEX(TrackData!$G$6:$G$315,MOD(INT(H478),ReadMe!$C$9)+1)*IF(AND($A479&gt;=Drivers!$I$11,$A479&lt;Drivers!$I$11+Drivers!$J$11),Drivers!$K$11,1)*IF(AND($A479&gt;=Drivers!$L$11,$A479&lt;Drivers!$L$11+Drivers!$M$11),Drivers!$N$11,1)))</x:f>
        <x:v>0</x:v>
      </x:c>
      <x:c r="O479" t="n">
        <x:f>MIN(ReadMe!$C$8,MAX(0,INT(C479/ReadMe!$C$9)))</x:f>
        <x:v>3</x:v>
      </x:c>
      <x:c r="P479" t="n">
        <x:f>MIN(ReadMe!$C$8,MAX(0,INT(D479/ReadMe!$C$9)))</x:f>
        <x:v>3</x:v>
      </x:c>
      <x:c r="Q479" t="n">
        <x:f>MIN(ReadMe!$C$8,MAX(0,INT(E479/ReadMe!$C$9)))</x:f>
        <x:v>3</x:v>
      </x:c>
      <x:c r="R479" t="n">
        <x:f>MIN(ReadMe!$C$8,MAX(0,INT(F479/ReadMe!$C$9)))</x:f>
        <x:v>3</x:v>
      </x:c>
      <x:c r="S479" t="n">
        <x:f>MIN(ReadMe!$C$8,MAX(0,INT(G479/ReadMe!$C$9)))</x:f>
        <x:v>3</x:v>
      </x:c>
      <x:c r="T479" t="n">
        <x:f>MIN(ReadMe!$C$8,MAX(0,INT(H479/ReadMe!$C$9)))</x:f>
        <x:v>3</x:v>
      </x:c>
    </x:row>
    <x:row r="480">
      <x:c r="A480" t="n">
        <x:v>474</x:v>
      </x:c>
      <x:c r="B480" s="97" t="n">
        <x:f>A480*ReadMe!$C$12</x:f>
        <x:v>118.5</x:v>
      </x:c>
      <x:c r="C480" s="97" t="n">
        <x:f>MIN(ReadMe!$C$10,C479+I480)</x:f>
        <x:v>930</x:v>
      </x:c>
      <x:c r="D480" s="97" t="n">
        <x:f>MIN(ReadMe!$C$10,D479+J480)</x:f>
        <x:v>930</x:v>
      </x:c>
      <x:c r="E480" s="97" t="n">
        <x:f>MIN(ReadMe!$C$10,E479+K480)</x:f>
        <x:v>930</x:v>
      </x:c>
      <x:c r="F480" s="97" t="n">
        <x:f>MIN(ReadMe!$C$10,F479+L480)</x:f>
        <x:v>930</x:v>
      </x:c>
      <x:c r="G480" s="97" t="n">
        <x:f>MIN(ReadMe!$C$10,G479+M480)</x:f>
        <x:v>930</x:v>
      </x:c>
      <x:c r="H480" s="97" t="n">
        <x:f>MIN(ReadMe!$C$10,H479+N480)</x:f>
        <x:v>930</x:v>
      </x:c>
      <x:c r="I480" s="97" t="n">
        <x:f>IF(OR($A480&lt;=Drivers!$H$6,C479&gt;=ReadMe!$C$10),0,MAX(ReadMe!$C$15,(Drivers!$E$6+Drivers!$F$6*SIN($A480*ReadMe!$C$14+Drivers!$G$6))*INDEX(TrackData!$G$6:$G$315,MOD(INT(C479),ReadMe!$C$9)+1)*IF(AND($A480&gt;=Drivers!$I$6,$A480&lt;Drivers!$I$6+Drivers!$J$6),Drivers!$K$6,1)*IF(AND($A480&gt;=Drivers!$L$6,$A480&lt;Drivers!$L$6+Drivers!$M$6),Drivers!$N$6,1)))</x:f>
        <x:v>0</x:v>
      </x:c>
      <x:c r="J480" s="97" t="n">
        <x:f>IF(OR($A480&lt;=Drivers!$H$7,D479&gt;=ReadMe!$C$10),0,MAX(ReadMe!$C$15,(Drivers!$E$7+Drivers!$F$7*SIN($A480*ReadMe!$C$14+Drivers!$G$7))*INDEX(TrackData!$G$6:$G$315,MOD(INT(D479),ReadMe!$C$9)+1)*IF(AND($A480&gt;=Drivers!$I$7,$A480&lt;Drivers!$I$7+Drivers!$J$7),Drivers!$K$7,1)*IF(AND($A480&gt;=Drivers!$L$7,$A480&lt;Drivers!$L$7+Drivers!$M$7),Drivers!$N$7,1)))</x:f>
        <x:v>0</x:v>
      </x:c>
      <x:c r="K480" s="97" t="n">
        <x:f>IF(OR($A480&lt;=Drivers!$H$8,E479&gt;=ReadMe!$C$10),0,MAX(ReadMe!$C$15,(Drivers!$E$8+Drivers!$F$8*SIN($A480*ReadMe!$C$14+Drivers!$G$8))*INDEX(TrackData!$G$6:$G$315,MOD(INT(E479),ReadMe!$C$9)+1)*IF(AND($A480&gt;=Drivers!$I$8,$A480&lt;Drivers!$I$8+Drivers!$J$8),Drivers!$K$8,1)*IF(AND($A480&gt;=Drivers!$L$8,$A480&lt;Drivers!$L$8+Drivers!$M$8),Drivers!$N$8,1)))</x:f>
        <x:v>0</x:v>
      </x:c>
      <x:c r="L480" s="97" t="n">
        <x:f>IF(OR($A480&lt;=Drivers!$H$9,F479&gt;=ReadMe!$C$10),0,MAX(ReadMe!$C$15,(Drivers!$E$9+Drivers!$F$9*SIN($A480*ReadMe!$C$14+Drivers!$G$9))*INDEX(TrackData!$G$6:$G$315,MOD(INT(F479),ReadMe!$C$9)+1)*IF(AND($A480&gt;=Drivers!$I$9,$A480&lt;Drivers!$I$9+Drivers!$J$9),Drivers!$K$9,1)*IF(AND($A480&gt;=Drivers!$L$9,$A480&lt;Drivers!$L$9+Drivers!$M$9),Drivers!$N$9,1)))</x:f>
        <x:v>0</x:v>
      </x:c>
      <x:c r="M480" s="97" t="n">
        <x:f>IF(OR($A480&lt;=Drivers!$H$10,G479&gt;=ReadMe!$C$10),0,MAX(ReadMe!$C$15,(Drivers!$E$10+Drivers!$F$10*SIN($A480*ReadMe!$C$14+Drivers!$G$10))*INDEX(TrackData!$G$6:$G$315,MOD(INT(G479),ReadMe!$C$9)+1)*IF(AND($A480&gt;=Drivers!$I$10,$A480&lt;Drivers!$I$10+Drivers!$J$10),Drivers!$K$10,1)*IF(AND($A480&gt;=Drivers!$L$10,$A480&lt;Drivers!$L$10+Drivers!$M$10),Drivers!$N$10,1)))</x:f>
        <x:v>0</x:v>
      </x:c>
      <x:c r="N480" s="97" t="n">
        <x:f>IF(OR($A480&lt;=Drivers!$H$11,H479&gt;=ReadMe!$C$10),0,MAX(ReadMe!$C$15,(Drivers!$E$11+Drivers!$F$11*SIN($A480*ReadMe!$C$14+Drivers!$G$11))*INDEX(TrackData!$G$6:$G$315,MOD(INT(H479),ReadMe!$C$9)+1)*IF(AND($A480&gt;=Drivers!$I$11,$A480&lt;Drivers!$I$11+Drivers!$J$11),Drivers!$K$11,1)*IF(AND($A480&gt;=Drivers!$L$11,$A480&lt;Drivers!$L$11+Drivers!$M$11),Drivers!$N$11,1)))</x:f>
        <x:v>0</x:v>
      </x:c>
      <x:c r="O480" t="n">
        <x:f>MIN(ReadMe!$C$8,MAX(0,INT(C480/ReadMe!$C$9)))</x:f>
        <x:v>3</x:v>
      </x:c>
      <x:c r="P480" t="n">
        <x:f>MIN(ReadMe!$C$8,MAX(0,INT(D480/ReadMe!$C$9)))</x:f>
        <x:v>3</x:v>
      </x:c>
      <x:c r="Q480" t="n">
        <x:f>MIN(ReadMe!$C$8,MAX(0,INT(E480/ReadMe!$C$9)))</x:f>
        <x:v>3</x:v>
      </x:c>
      <x:c r="R480" t="n">
        <x:f>MIN(ReadMe!$C$8,MAX(0,INT(F480/ReadMe!$C$9)))</x:f>
        <x:v>3</x:v>
      </x:c>
      <x:c r="S480" t="n">
        <x:f>MIN(ReadMe!$C$8,MAX(0,INT(G480/ReadMe!$C$9)))</x:f>
        <x:v>3</x:v>
      </x:c>
      <x:c r="T480" t="n">
        <x:f>MIN(ReadMe!$C$8,MAX(0,INT(H480/ReadMe!$C$9)))</x:f>
        <x:v>3</x:v>
      </x:c>
    </x:row>
    <x:row r="481">
      <x:c r="A481" t="n">
        <x:v>475</x:v>
      </x:c>
      <x:c r="B481" s="97" t="n">
        <x:f>A481*ReadMe!$C$12</x:f>
        <x:v>118.75</x:v>
      </x:c>
      <x:c r="C481" s="97" t="n">
        <x:f>MIN(ReadMe!$C$10,C480+I481)</x:f>
        <x:v>930</x:v>
      </x:c>
      <x:c r="D481" s="97" t="n">
        <x:f>MIN(ReadMe!$C$10,D480+J481)</x:f>
        <x:v>930</x:v>
      </x:c>
      <x:c r="E481" s="97" t="n">
        <x:f>MIN(ReadMe!$C$10,E480+K481)</x:f>
        <x:v>930</x:v>
      </x:c>
      <x:c r="F481" s="97" t="n">
        <x:f>MIN(ReadMe!$C$10,F480+L481)</x:f>
        <x:v>930</x:v>
      </x:c>
      <x:c r="G481" s="97" t="n">
        <x:f>MIN(ReadMe!$C$10,G480+M481)</x:f>
        <x:v>930</x:v>
      </x:c>
      <x:c r="H481" s="97" t="n">
        <x:f>MIN(ReadMe!$C$10,H480+N481)</x:f>
        <x:v>930</x:v>
      </x:c>
      <x:c r="I481" s="97" t="n">
        <x:f>IF(OR($A481&lt;=Drivers!$H$6,C480&gt;=ReadMe!$C$10),0,MAX(ReadMe!$C$15,(Drivers!$E$6+Drivers!$F$6*SIN($A481*ReadMe!$C$14+Drivers!$G$6))*INDEX(TrackData!$G$6:$G$315,MOD(INT(C480),ReadMe!$C$9)+1)*IF(AND($A481&gt;=Drivers!$I$6,$A481&lt;Drivers!$I$6+Drivers!$J$6),Drivers!$K$6,1)*IF(AND($A481&gt;=Drivers!$L$6,$A481&lt;Drivers!$L$6+Drivers!$M$6),Drivers!$N$6,1)))</x:f>
        <x:v>0</x:v>
      </x:c>
      <x:c r="J481" s="97" t="n">
        <x:f>IF(OR($A481&lt;=Drivers!$H$7,D480&gt;=ReadMe!$C$10),0,MAX(ReadMe!$C$15,(Drivers!$E$7+Drivers!$F$7*SIN($A481*ReadMe!$C$14+Drivers!$G$7))*INDEX(TrackData!$G$6:$G$315,MOD(INT(D480),ReadMe!$C$9)+1)*IF(AND($A481&gt;=Drivers!$I$7,$A481&lt;Drivers!$I$7+Drivers!$J$7),Drivers!$K$7,1)*IF(AND($A481&gt;=Drivers!$L$7,$A481&lt;Drivers!$L$7+Drivers!$M$7),Drivers!$N$7,1)))</x:f>
        <x:v>0</x:v>
      </x:c>
      <x:c r="K481" s="97" t="n">
        <x:f>IF(OR($A481&lt;=Drivers!$H$8,E480&gt;=ReadMe!$C$10),0,MAX(ReadMe!$C$15,(Drivers!$E$8+Drivers!$F$8*SIN($A481*ReadMe!$C$14+Drivers!$G$8))*INDEX(TrackData!$G$6:$G$315,MOD(INT(E480),ReadMe!$C$9)+1)*IF(AND($A481&gt;=Drivers!$I$8,$A481&lt;Drivers!$I$8+Drivers!$J$8),Drivers!$K$8,1)*IF(AND($A481&gt;=Drivers!$L$8,$A481&lt;Drivers!$L$8+Drivers!$M$8),Drivers!$N$8,1)))</x:f>
        <x:v>0</x:v>
      </x:c>
      <x:c r="L481" s="97" t="n">
        <x:f>IF(OR($A481&lt;=Drivers!$H$9,F480&gt;=ReadMe!$C$10),0,MAX(ReadMe!$C$15,(Drivers!$E$9+Drivers!$F$9*SIN($A481*ReadMe!$C$14+Drivers!$G$9))*INDEX(TrackData!$G$6:$G$315,MOD(INT(F480),ReadMe!$C$9)+1)*IF(AND($A481&gt;=Drivers!$I$9,$A481&lt;Drivers!$I$9+Drivers!$J$9),Drivers!$K$9,1)*IF(AND($A481&gt;=Drivers!$L$9,$A481&lt;Drivers!$L$9+Drivers!$M$9),Drivers!$N$9,1)))</x:f>
        <x:v>0</x:v>
      </x:c>
      <x:c r="M481" s="97" t="n">
        <x:f>IF(OR($A481&lt;=Drivers!$H$10,G480&gt;=ReadMe!$C$10),0,MAX(ReadMe!$C$15,(Drivers!$E$10+Drivers!$F$10*SIN($A481*ReadMe!$C$14+Drivers!$G$10))*INDEX(TrackData!$G$6:$G$315,MOD(INT(G480),ReadMe!$C$9)+1)*IF(AND($A481&gt;=Drivers!$I$10,$A481&lt;Drivers!$I$10+Drivers!$J$10),Drivers!$K$10,1)*IF(AND($A481&gt;=Drivers!$L$10,$A481&lt;Drivers!$L$10+Drivers!$M$10),Drivers!$N$10,1)))</x:f>
        <x:v>0</x:v>
      </x:c>
      <x:c r="N481" s="97" t="n">
        <x:f>IF(OR($A481&lt;=Drivers!$H$11,H480&gt;=ReadMe!$C$10),0,MAX(ReadMe!$C$15,(Drivers!$E$11+Drivers!$F$11*SIN($A481*ReadMe!$C$14+Drivers!$G$11))*INDEX(TrackData!$G$6:$G$315,MOD(INT(H480),ReadMe!$C$9)+1)*IF(AND($A481&gt;=Drivers!$I$11,$A481&lt;Drivers!$I$11+Drivers!$J$11),Drivers!$K$11,1)*IF(AND($A481&gt;=Drivers!$L$11,$A481&lt;Drivers!$L$11+Drivers!$M$11),Drivers!$N$11,1)))</x:f>
        <x:v>0</x:v>
      </x:c>
      <x:c r="O481" t="n">
        <x:f>MIN(ReadMe!$C$8,MAX(0,INT(C481/ReadMe!$C$9)))</x:f>
        <x:v>3</x:v>
      </x:c>
      <x:c r="P481" t="n">
        <x:f>MIN(ReadMe!$C$8,MAX(0,INT(D481/ReadMe!$C$9)))</x:f>
        <x:v>3</x:v>
      </x:c>
      <x:c r="Q481" t="n">
        <x:f>MIN(ReadMe!$C$8,MAX(0,INT(E481/ReadMe!$C$9)))</x:f>
        <x:v>3</x:v>
      </x:c>
      <x:c r="R481" t="n">
        <x:f>MIN(ReadMe!$C$8,MAX(0,INT(F481/ReadMe!$C$9)))</x:f>
        <x:v>3</x:v>
      </x:c>
      <x:c r="S481" t="n">
        <x:f>MIN(ReadMe!$C$8,MAX(0,INT(G481/ReadMe!$C$9)))</x:f>
        <x:v>3</x:v>
      </x:c>
      <x:c r="T481" t="n">
        <x:f>MIN(ReadMe!$C$8,MAX(0,INT(H481/ReadMe!$C$9)))</x:f>
        <x:v>3</x:v>
      </x:c>
    </x:row>
    <x:row r="482">
      <x:c r="A482" t="n">
        <x:v>476</x:v>
      </x:c>
      <x:c r="B482" s="97" t="n">
        <x:f>A482*ReadMe!$C$12</x:f>
        <x:v>119</x:v>
      </x:c>
      <x:c r="C482" s="97" t="n">
        <x:f>MIN(ReadMe!$C$10,C481+I482)</x:f>
        <x:v>930</x:v>
      </x:c>
      <x:c r="D482" s="97" t="n">
        <x:f>MIN(ReadMe!$C$10,D481+J482)</x:f>
        <x:v>930</x:v>
      </x:c>
      <x:c r="E482" s="97" t="n">
        <x:f>MIN(ReadMe!$C$10,E481+K482)</x:f>
        <x:v>930</x:v>
      </x:c>
      <x:c r="F482" s="97" t="n">
        <x:f>MIN(ReadMe!$C$10,F481+L482)</x:f>
        <x:v>930</x:v>
      </x:c>
      <x:c r="G482" s="97" t="n">
        <x:f>MIN(ReadMe!$C$10,G481+M482)</x:f>
        <x:v>930</x:v>
      </x:c>
      <x:c r="H482" s="97" t="n">
        <x:f>MIN(ReadMe!$C$10,H481+N482)</x:f>
        <x:v>930</x:v>
      </x:c>
      <x:c r="I482" s="97" t="n">
        <x:f>IF(OR($A482&lt;=Drivers!$H$6,C481&gt;=ReadMe!$C$10),0,MAX(ReadMe!$C$15,(Drivers!$E$6+Drivers!$F$6*SIN($A482*ReadMe!$C$14+Drivers!$G$6))*INDEX(TrackData!$G$6:$G$315,MOD(INT(C481),ReadMe!$C$9)+1)*IF(AND($A482&gt;=Drivers!$I$6,$A482&lt;Drivers!$I$6+Drivers!$J$6),Drivers!$K$6,1)*IF(AND($A482&gt;=Drivers!$L$6,$A482&lt;Drivers!$L$6+Drivers!$M$6),Drivers!$N$6,1)))</x:f>
        <x:v>0</x:v>
      </x:c>
      <x:c r="J482" s="97" t="n">
        <x:f>IF(OR($A482&lt;=Drivers!$H$7,D481&gt;=ReadMe!$C$10),0,MAX(ReadMe!$C$15,(Drivers!$E$7+Drivers!$F$7*SIN($A482*ReadMe!$C$14+Drivers!$G$7))*INDEX(TrackData!$G$6:$G$315,MOD(INT(D481),ReadMe!$C$9)+1)*IF(AND($A482&gt;=Drivers!$I$7,$A482&lt;Drivers!$I$7+Drivers!$J$7),Drivers!$K$7,1)*IF(AND($A482&gt;=Drivers!$L$7,$A482&lt;Drivers!$L$7+Drivers!$M$7),Drivers!$N$7,1)))</x:f>
        <x:v>0</x:v>
      </x:c>
      <x:c r="K482" s="97" t="n">
        <x:f>IF(OR($A482&lt;=Drivers!$H$8,E481&gt;=ReadMe!$C$10),0,MAX(ReadMe!$C$15,(Drivers!$E$8+Drivers!$F$8*SIN($A482*ReadMe!$C$14+Drivers!$G$8))*INDEX(TrackData!$G$6:$G$315,MOD(INT(E481),ReadMe!$C$9)+1)*IF(AND($A482&gt;=Drivers!$I$8,$A482&lt;Drivers!$I$8+Drivers!$J$8),Drivers!$K$8,1)*IF(AND($A482&gt;=Drivers!$L$8,$A482&lt;Drivers!$L$8+Drivers!$M$8),Drivers!$N$8,1)))</x:f>
        <x:v>0</x:v>
      </x:c>
      <x:c r="L482" s="97" t="n">
        <x:f>IF(OR($A482&lt;=Drivers!$H$9,F481&gt;=ReadMe!$C$10),0,MAX(ReadMe!$C$15,(Drivers!$E$9+Drivers!$F$9*SIN($A482*ReadMe!$C$14+Drivers!$G$9))*INDEX(TrackData!$G$6:$G$315,MOD(INT(F481),ReadMe!$C$9)+1)*IF(AND($A482&gt;=Drivers!$I$9,$A482&lt;Drivers!$I$9+Drivers!$J$9),Drivers!$K$9,1)*IF(AND($A482&gt;=Drivers!$L$9,$A482&lt;Drivers!$L$9+Drivers!$M$9),Drivers!$N$9,1)))</x:f>
        <x:v>0</x:v>
      </x:c>
      <x:c r="M482" s="97" t="n">
        <x:f>IF(OR($A482&lt;=Drivers!$H$10,G481&gt;=ReadMe!$C$10),0,MAX(ReadMe!$C$15,(Drivers!$E$10+Drivers!$F$10*SIN($A482*ReadMe!$C$14+Drivers!$G$10))*INDEX(TrackData!$G$6:$G$315,MOD(INT(G481),ReadMe!$C$9)+1)*IF(AND($A482&gt;=Drivers!$I$10,$A482&lt;Drivers!$I$10+Drivers!$J$10),Drivers!$K$10,1)*IF(AND($A482&gt;=Drivers!$L$10,$A482&lt;Drivers!$L$10+Drivers!$M$10),Drivers!$N$10,1)))</x:f>
        <x:v>0</x:v>
      </x:c>
      <x:c r="N482" s="97" t="n">
        <x:f>IF(OR($A482&lt;=Drivers!$H$11,H481&gt;=ReadMe!$C$10),0,MAX(ReadMe!$C$15,(Drivers!$E$11+Drivers!$F$11*SIN($A482*ReadMe!$C$14+Drivers!$G$11))*INDEX(TrackData!$G$6:$G$315,MOD(INT(H481),ReadMe!$C$9)+1)*IF(AND($A482&gt;=Drivers!$I$11,$A482&lt;Drivers!$I$11+Drivers!$J$11),Drivers!$K$11,1)*IF(AND($A482&gt;=Drivers!$L$11,$A482&lt;Drivers!$L$11+Drivers!$M$11),Drivers!$N$11,1)))</x:f>
        <x:v>0</x:v>
      </x:c>
      <x:c r="O482" t="n">
        <x:f>MIN(ReadMe!$C$8,MAX(0,INT(C482/ReadMe!$C$9)))</x:f>
        <x:v>3</x:v>
      </x:c>
      <x:c r="P482" t="n">
        <x:f>MIN(ReadMe!$C$8,MAX(0,INT(D482/ReadMe!$C$9)))</x:f>
        <x:v>3</x:v>
      </x:c>
      <x:c r="Q482" t="n">
        <x:f>MIN(ReadMe!$C$8,MAX(0,INT(E482/ReadMe!$C$9)))</x:f>
        <x:v>3</x:v>
      </x:c>
      <x:c r="R482" t="n">
        <x:f>MIN(ReadMe!$C$8,MAX(0,INT(F482/ReadMe!$C$9)))</x:f>
        <x:v>3</x:v>
      </x:c>
      <x:c r="S482" t="n">
        <x:f>MIN(ReadMe!$C$8,MAX(0,INT(G482/ReadMe!$C$9)))</x:f>
        <x:v>3</x:v>
      </x:c>
      <x:c r="T482" t="n">
        <x:f>MIN(ReadMe!$C$8,MAX(0,INT(H482/ReadMe!$C$9)))</x:f>
        <x:v>3</x:v>
      </x:c>
    </x:row>
    <x:row r="483">
      <x:c r="A483" t="n">
        <x:v>477</x:v>
      </x:c>
      <x:c r="B483" s="97" t="n">
        <x:f>A483*ReadMe!$C$12</x:f>
        <x:v>119.25</x:v>
      </x:c>
      <x:c r="C483" s="97" t="n">
        <x:f>MIN(ReadMe!$C$10,C482+I483)</x:f>
        <x:v>930</x:v>
      </x:c>
      <x:c r="D483" s="97" t="n">
        <x:f>MIN(ReadMe!$C$10,D482+J483)</x:f>
        <x:v>930</x:v>
      </x:c>
      <x:c r="E483" s="97" t="n">
        <x:f>MIN(ReadMe!$C$10,E482+K483)</x:f>
        <x:v>930</x:v>
      </x:c>
      <x:c r="F483" s="97" t="n">
        <x:f>MIN(ReadMe!$C$10,F482+L483)</x:f>
        <x:v>930</x:v>
      </x:c>
      <x:c r="G483" s="97" t="n">
        <x:f>MIN(ReadMe!$C$10,G482+M483)</x:f>
        <x:v>930</x:v>
      </x:c>
      <x:c r="H483" s="97" t="n">
        <x:f>MIN(ReadMe!$C$10,H482+N483)</x:f>
        <x:v>930</x:v>
      </x:c>
      <x:c r="I483" s="97" t="n">
        <x:f>IF(OR($A483&lt;=Drivers!$H$6,C482&gt;=ReadMe!$C$10),0,MAX(ReadMe!$C$15,(Drivers!$E$6+Drivers!$F$6*SIN($A483*ReadMe!$C$14+Drivers!$G$6))*INDEX(TrackData!$G$6:$G$315,MOD(INT(C482),ReadMe!$C$9)+1)*IF(AND($A483&gt;=Drivers!$I$6,$A483&lt;Drivers!$I$6+Drivers!$J$6),Drivers!$K$6,1)*IF(AND($A483&gt;=Drivers!$L$6,$A483&lt;Drivers!$L$6+Drivers!$M$6),Drivers!$N$6,1)))</x:f>
        <x:v>0</x:v>
      </x:c>
      <x:c r="J483" s="97" t="n">
        <x:f>IF(OR($A483&lt;=Drivers!$H$7,D482&gt;=ReadMe!$C$10),0,MAX(ReadMe!$C$15,(Drivers!$E$7+Drivers!$F$7*SIN($A483*ReadMe!$C$14+Drivers!$G$7))*INDEX(TrackData!$G$6:$G$315,MOD(INT(D482),ReadMe!$C$9)+1)*IF(AND($A483&gt;=Drivers!$I$7,$A483&lt;Drivers!$I$7+Drivers!$J$7),Drivers!$K$7,1)*IF(AND($A483&gt;=Drivers!$L$7,$A483&lt;Drivers!$L$7+Drivers!$M$7),Drivers!$N$7,1)))</x:f>
        <x:v>0</x:v>
      </x:c>
      <x:c r="K483" s="97" t="n">
        <x:f>IF(OR($A483&lt;=Drivers!$H$8,E482&gt;=ReadMe!$C$10),0,MAX(ReadMe!$C$15,(Drivers!$E$8+Drivers!$F$8*SIN($A483*ReadMe!$C$14+Drivers!$G$8))*INDEX(TrackData!$G$6:$G$315,MOD(INT(E482),ReadMe!$C$9)+1)*IF(AND($A483&gt;=Drivers!$I$8,$A483&lt;Drivers!$I$8+Drivers!$J$8),Drivers!$K$8,1)*IF(AND($A483&gt;=Drivers!$L$8,$A483&lt;Drivers!$L$8+Drivers!$M$8),Drivers!$N$8,1)))</x:f>
        <x:v>0</x:v>
      </x:c>
      <x:c r="L483" s="97" t="n">
        <x:f>IF(OR($A483&lt;=Drivers!$H$9,F482&gt;=ReadMe!$C$10),0,MAX(ReadMe!$C$15,(Drivers!$E$9+Drivers!$F$9*SIN($A483*ReadMe!$C$14+Drivers!$G$9))*INDEX(TrackData!$G$6:$G$315,MOD(INT(F482),ReadMe!$C$9)+1)*IF(AND($A483&gt;=Drivers!$I$9,$A483&lt;Drivers!$I$9+Drivers!$J$9),Drivers!$K$9,1)*IF(AND($A483&gt;=Drivers!$L$9,$A483&lt;Drivers!$L$9+Drivers!$M$9),Drivers!$N$9,1)))</x:f>
        <x:v>0</x:v>
      </x:c>
      <x:c r="M483" s="97" t="n">
        <x:f>IF(OR($A483&lt;=Drivers!$H$10,G482&gt;=ReadMe!$C$10),0,MAX(ReadMe!$C$15,(Drivers!$E$10+Drivers!$F$10*SIN($A483*ReadMe!$C$14+Drivers!$G$10))*INDEX(TrackData!$G$6:$G$315,MOD(INT(G482),ReadMe!$C$9)+1)*IF(AND($A483&gt;=Drivers!$I$10,$A483&lt;Drivers!$I$10+Drivers!$J$10),Drivers!$K$10,1)*IF(AND($A483&gt;=Drivers!$L$10,$A483&lt;Drivers!$L$10+Drivers!$M$10),Drivers!$N$10,1)))</x:f>
        <x:v>0</x:v>
      </x:c>
      <x:c r="N483" s="97" t="n">
        <x:f>IF(OR($A483&lt;=Drivers!$H$11,H482&gt;=ReadMe!$C$10),0,MAX(ReadMe!$C$15,(Drivers!$E$11+Drivers!$F$11*SIN($A483*ReadMe!$C$14+Drivers!$G$11))*INDEX(TrackData!$G$6:$G$315,MOD(INT(H482),ReadMe!$C$9)+1)*IF(AND($A483&gt;=Drivers!$I$11,$A483&lt;Drivers!$I$11+Drivers!$J$11),Drivers!$K$11,1)*IF(AND($A483&gt;=Drivers!$L$11,$A483&lt;Drivers!$L$11+Drivers!$M$11),Drivers!$N$11,1)))</x:f>
        <x:v>0</x:v>
      </x:c>
      <x:c r="O483" t="n">
        <x:f>MIN(ReadMe!$C$8,MAX(0,INT(C483/ReadMe!$C$9)))</x:f>
        <x:v>3</x:v>
      </x:c>
      <x:c r="P483" t="n">
        <x:f>MIN(ReadMe!$C$8,MAX(0,INT(D483/ReadMe!$C$9)))</x:f>
        <x:v>3</x:v>
      </x:c>
      <x:c r="Q483" t="n">
        <x:f>MIN(ReadMe!$C$8,MAX(0,INT(E483/ReadMe!$C$9)))</x:f>
        <x:v>3</x:v>
      </x:c>
      <x:c r="R483" t="n">
        <x:f>MIN(ReadMe!$C$8,MAX(0,INT(F483/ReadMe!$C$9)))</x:f>
        <x:v>3</x:v>
      </x:c>
      <x:c r="S483" t="n">
        <x:f>MIN(ReadMe!$C$8,MAX(0,INT(G483/ReadMe!$C$9)))</x:f>
        <x:v>3</x:v>
      </x:c>
      <x:c r="T483" t="n">
        <x:f>MIN(ReadMe!$C$8,MAX(0,INT(H483/ReadMe!$C$9)))</x:f>
        <x:v>3</x:v>
      </x:c>
    </x:row>
    <x:row r="484">
      <x:c r="A484" t="n">
        <x:v>478</x:v>
      </x:c>
      <x:c r="B484" s="97" t="n">
        <x:f>A484*ReadMe!$C$12</x:f>
        <x:v>119.5</x:v>
      </x:c>
      <x:c r="C484" s="97" t="n">
        <x:f>MIN(ReadMe!$C$10,C483+I484)</x:f>
        <x:v>930</x:v>
      </x:c>
      <x:c r="D484" s="97" t="n">
        <x:f>MIN(ReadMe!$C$10,D483+J484)</x:f>
        <x:v>930</x:v>
      </x:c>
      <x:c r="E484" s="97" t="n">
        <x:f>MIN(ReadMe!$C$10,E483+K484)</x:f>
        <x:v>930</x:v>
      </x:c>
      <x:c r="F484" s="97" t="n">
        <x:f>MIN(ReadMe!$C$10,F483+L484)</x:f>
        <x:v>930</x:v>
      </x:c>
      <x:c r="G484" s="97" t="n">
        <x:f>MIN(ReadMe!$C$10,G483+M484)</x:f>
        <x:v>930</x:v>
      </x:c>
      <x:c r="H484" s="97" t="n">
        <x:f>MIN(ReadMe!$C$10,H483+N484)</x:f>
        <x:v>930</x:v>
      </x:c>
      <x:c r="I484" s="97" t="n">
        <x:f>IF(OR($A484&lt;=Drivers!$H$6,C483&gt;=ReadMe!$C$10),0,MAX(ReadMe!$C$15,(Drivers!$E$6+Drivers!$F$6*SIN($A484*ReadMe!$C$14+Drivers!$G$6))*INDEX(TrackData!$G$6:$G$315,MOD(INT(C483),ReadMe!$C$9)+1)*IF(AND($A484&gt;=Drivers!$I$6,$A484&lt;Drivers!$I$6+Drivers!$J$6),Drivers!$K$6,1)*IF(AND($A484&gt;=Drivers!$L$6,$A484&lt;Drivers!$L$6+Drivers!$M$6),Drivers!$N$6,1)))</x:f>
        <x:v>0</x:v>
      </x:c>
      <x:c r="J484" s="97" t="n">
        <x:f>IF(OR($A484&lt;=Drivers!$H$7,D483&gt;=ReadMe!$C$10),0,MAX(ReadMe!$C$15,(Drivers!$E$7+Drivers!$F$7*SIN($A484*ReadMe!$C$14+Drivers!$G$7))*INDEX(TrackData!$G$6:$G$315,MOD(INT(D483),ReadMe!$C$9)+1)*IF(AND($A484&gt;=Drivers!$I$7,$A484&lt;Drivers!$I$7+Drivers!$J$7),Drivers!$K$7,1)*IF(AND($A484&gt;=Drivers!$L$7,$A484&lt;Drivers!$L$7+Drivers!$M$7),Drivers!$N$7,1)))</x:f>
        <x:v>0</x:v>
      </x:c>
      <x:c r="K484" s="97" t="n">
        <x:f>IF(OR($A484&lt;=Drivers!$H$8,E483&gt;=ReadMe!$C$10),0,MAX(ReadMe!$C$15,(Drivers!$E$8+Drivers!$F$8*SIN($A484*ReadMe!$C$14+Drivers!$G$8))*INDEX(TrackData!$G$6:$G$315,MOD(INT(E483),ReadMe!$C$9)+1)*IF(AND($A484&gt;=Drivers!$I$8,$A484&lt;Drivers!$I$8+Drivers!$J$8),Drivers!$K$8,1)*IF(AND($A484&gt;=Drivers!$L$8,$A484&lt;Drivers!$L$8+Drivers!$M$8),Drivers!$N$8,1)))</x:f>
        <x:v>0</x:v>
      </x:c>
      <x:c r="L484" s="97" t="n">
        <x:f>IF(OR($A484&lt;=Drivers!$H$9,F483&gt;=ReadMe!$C$10),0,MAX(ReadMe!$C$15,(Drivers!$E$9+Drivers!$F$9*SIN($A484*ReadMe!$C$14+Drivers!$G$9))*INDEX(TrackData!$G$6:$G$315,MOD(INT(F483),ReadMe!$C$9)+1)*IF(AND($A484&gt;=Drivers!$I$9,$A484&lt;Drivers!$I$9+Drivers!$J$9),Drivers!$K$9,1)*IF(AND($A484&gt;=Drivers!$L$9,$A484&lt;Drivers!$L$9+Drivers!$M$9),Drivers!$N$9,1)))</x:f>
        <x:v>0</x:v>
      </x:c>
      <x:c r="M484" s="97" t="n">
        <x:f>IF(OR($A484&lt;=Drivers!$H$10,G483&gt;=ReadMe!$C$10),0,MAX(ReadMe!$C$15,(Drivers!$E$10+Drivers!$F$10*SIN($A484*ReadMe!$C$14+Drivers!$G$10))*INDEX(TrackData!$G$6:$G$315,MOD(INT(G483),ReadMe!$C$9)+1)*IF(AND($A484&gt;=Drivers!$I$10,$A484&lt;Drivers!$I$10+Drivers!$J$10),Drivers!$K$10,1)*IF(AND($A484&gt;=Drivers!$L$10,$A484&lt;Drivers!$L$10+Drivers!$M$10),Drivers!$N$10,1)))</x:f>
        <x:v>0</x:v>
      </x:c>
      <x:c r="N484" s="97" t="n">
        <x:f>IF(OR($A484&lt;=Drivers!$H$11,H483&gt;=ReadMe!$C$10),0,MAX(ReadMe!$C$15,(Drivers!$E$11+Drivers!$F$11*SIN($A484*ReadMe!$C$14+Drivers!$G$11))*INDEX(TrackData!$G$6:$G$315,MOD(INT(H483),ReadMe!$C$9)+1)*IF(AND($A484&gt;=Drivers!$I$11,$A484&lt;Drivers!$I$11+Drivers!$J$11),Drivers!$K$11,1)*IF(AND($A484&gt;=Drivers!$L$11,$A484&lt;Drivers!$L$11+Drivers!$M$11),Drivers!$N$11,1)))</x:f>
        <x:v>0</x:v>
      </x:c>
      <x:c r="O484" t="n">
        <x:f>MIN(ReadMe!$C$8,MAX(0,INT(C484/ReadMe!$C$9)))</x:f>
        <x:v>3</x:v>
      </x:c>
      <x:c r="P484" t="n">
        <x:f>MIN(ReadMe!$C$8,MAX(0,INT(D484/ReadMe!$C$9)))</x:f>
        <x:v>3</x:v>
      </x:c>
      <x:c r="Q484" t="n">
        <x:f>MIN(ReadMe!$C$8,MAX(0,INT(E484/ReadMe!$C$9)))</x:f>
        <x:v>3</x:v>
      </x:c>
      <x:c r="R484" t="n">
        <x:f>MIN(ReadMe!$C$8,MAX(0,INT(F484/ReadMe!$C$9)))</x:f>
        <x:v>3</x:v>
      </x:c>
      <x:c r="S484" t="n">
        <x:f>MIN(ReadMe!$C$8,MAX(0,INT(G484/ReadMe!$C$9)))</x:f>
        <x:v>3</x:v>
      </x:c>
      <x:c r="T484" t="n">
        <x:f>MIN(ReadMe!$C$8,MAX(0,INT(H484/ReadMe!$C$9)))</x:f>
        <x:v>3</x:v>
      </x:c>
    </x:row>
    <x:row r="485">
      <x:c r="A485" t="n">
        <x:v>479</x:v>
      </x:c>
      <x:c r="B485" s="97" t="n">
        <x:f>A485*ReadMe!$C$12</x:f>
        <x:v>119.75</x:v>
      </x:c>
      <x:c r="C485" s="97" t="n">
        <x:f>MIN(ReadMe!$C$10,C484+I485)</x:f>
        <x:v>930</x:v>
      </x:c>
      <x:c r="D485" s="97" t="n">
        <x:f>MIN(ReadMe!$C$10,D484+J485)</x:f>
        <x:v>930</x:v>
      </x:c>
      <x:c r="E485" s="97" t="n">
        <x:f>MIN(ReadMe!$C$10,E484+K485)</x:f>
        <x:v>930</x:v>
      </x:c>
      <x:c r="F485" s="97" t="n">
        <x:f>MIN(ReadMe!$C$10,F484+L485)</x:f>
        <x:v>930</x:v>
      </x:c>
      <x:c r="G485" s="97" t="n">
        <x:f>MIN(ReadMe!$C$10,G484+M485)</x:f>
        <x:v>930</x:v>
      </x:c>
      <x:c r="H485" s="97" t="n">
        <x:f>MIN(ReadMe!$C$10,H484+N485)</x:f>
        <x:v>930</x:v>
      </x:c>
      <x:c r="I485" s="97" t="n">
        <x:f>IF(OR($A485&lt;=Drivers!$H$6,C484&gt;=ReadMe!$C$10),0,MAX(ReadMe!$C$15,(Drivers!$E$6+Drivers!$F$6*SIN($A485*ReadMe!$C$14+Drivers!$G$6))*INDEX(TrackData!$G$6:$G$315,MOD(INT(C484),ReadMe!$C$9)+1)*IF(AND($A485&gt;=Drivers!$I$6,$A485&lt;Drivers!$I$6+Drivers!$J$6),Drivers!$K$6,1)*IF(AND($A485&gt;=Drivers!$L$6,$A485&lt;Drivers!$L$6+Drivers!$M$6),Drivers!$N$6,1)))</x:f>
        <x:v>0</x:v>
      </x:c>
      <x:c r="J485" s="97" t="n">
        <x:f>IF(OR($A485&lt;=Drivers!$H$7,D484&gt;=ReadMe!$C$10),0,MAX(ReadMe!$C$15,(Drivers!$E$7+Drivers!$F$7*SIN($A485*ReadMe!$C$14+Drivers!$G$7))*INDEX(TrackData!$G$6:$G$315,MOD(INT(D484),ReadMe!$C$9)+1)*IF(AND($A485&gt;=Drivers!$I$7,$A485&lt;Drivers!$I$7+Drivers!$J$7),Drivers!$K$7,1)*IF(AND($A485&gt;=Drivers!$L$7,$A485&lt;Drivers!$L$7+Drivers!$M$7),Drivers!$N$7,1)))</x:f>
        <x:v>0</x:v>
      </x:c>
      <x:c r="K485" s="97" t="n">
        <x:f>IF(OR($A485&lt;=Drivers!$H$8,E484&gt;=ReadMe!$C$10),0,MAX(ReadMe!$C$15,(Drivers!$E$8+Drivers!$F$8*SIN($A485*ReadMe!$C$14+Drivers!$G$8))*INDEX(TrackData!$G$6:$G$315,MOD(INT(E484),ReadMe!$C$9)+1)*IF(AND($A485&gt;=Drivers!$I$8,$A485&lt;Drivers!$I$8+Drivers!$J$8),Drivers!$K$8,1)*IF(AND($A485&gt;=Drivers!$L$8,$A485&lt;Drivers!$L$8+Drivers!$M$8),Drivers!$N$8,1)))</x:f>
        <x:v>0</x:v>
      </x:c>
      <x:c r="L485" s="97" t="n">
        <x:f>IF(OR($A485&lt;=Drivers!$H$9,F484&gt;=ReadMe!$C$10),0,MAX(ReadMe!$C$15,(Drivers!$E$9+Drivers!$F$9*SIN($A485*ReadMe!$C$14+Drivers!$G$9))*INDEX(TrackData!$G$6:$G$315,MOD(INT(F484),ReadMe!$C$9)+1)*IF(AND($A485&gt;=Drivers!$I$9,$A485&lt;Drivers!$I$9+Drivers!$J$9),Drivers!$K$9,1)*IF(AND($A485&gt;=Drivers!$L$9,$A485&lt;Drivers!$L$9+Drivers!$M$9),Drivers!$N$9,1)))</x:f>
        <x:v>0</x:v>
      </x:c>
      <x:c r="M485" s="97" t="n">
        <x:f>IF(OR($A485&lt;=Drivers!$H$10,G484&gt;=ReadMe!$C$10),0,MAX(ReadMe!$C$15,(Drivers!$E$10+Drivers!$F$10*SIN($A485*ReadMe!$C$14+Drivers!$G$10))*INDEX(TrackData!$G$6:$G$315,MOD(INT(G484),ReadMe!$C$9)+1)*IF(AND($A485&gt;=Drivers!$I$10,$A485&lt;Drivers!$I$10+Drivers!$J$10),Drivers!$K$10,1)*IF(AND($A485&gt;=Drivers!$L$10,$A485&lt;Drivers!$L$10+Drivers!$M$10),Drivers!$N$10,1)))</x:f>
        <x:v>0</x:v>
      </x:c>
      <x:c r="N485" s="97" t="n">
        <x:f>IF(OR($A485&lt;=Drivers!$H$11,H484&gt;=ReadMe!$C$10),0,MAX(ReadMe!$C$15,(Drivers!$E$11+Drivers!$F$11*SIN($A485*ReadMe!$C$14+Drivers!$G$11))*INDEX(TrackData!$G$6:$G$315,MOD(INT(H484),ReadMe!$C$9)+1)*IF(AND($A485&gt;=Drivers!$I$11,$A485&lt;Drivers!$I$11+Drivers!$J$11),Drivers!$K$11,1)*IF(AND($A485&gt;=Drivers!$L$11,$A485&lt;Drivers!$L$11+Drivers!$M$11),Drivers!$N$11,1)))</x:f>
        <x:v>0</x:v>
      </x:c>
      <x:c r="O485" t="n">
        <x:f>MIN(ReadMe!$C$8,MAX(0,INT(C485/ReadMe!$C$9)))</x:f>
        <x:v>3</x:v>
      </x:c>
      <x:c r="P485" t="n">
        <x:f>MIN(ReadMe!$C$8,MAX(0,INT(D485/ReadMe!$C$9)))</x:f>
        <x:v>3</x:v>
      </x:c>
      <x:c r="Q485" t="n">
        <x:f>MIN(ReadMe!$C$8,MAX(0,INT(E485/ReadMe!$C$9)))</x:f>
        <x:v>3</x:v>
      </x:c>
      <x:c r="R485" t="n">
        <x:f>MIN(ReadMe!$C$8,MAX(0,INT(F485/ReadMe!$C$9)))</x:f>
        <x:v>3</x:v>
      </x:c>
      <x:c r="S485" t="n">
        <x:f>MIN(ReadMe!$C$8,MAX(0,INT(G485/ReadMe!$C$9)))</x:f>
        <x:v>3</x:v>
      </x:c>
      <x:c r="T485" t="n">
        <x:f>MIN(ReadMe!$C$8,MAX(0,INT(H485/ReadMe!$C$9)))</x:f>
        <x:v>3</x:v>
      </x:c>
    </x:row>
    <x:row r="486">
      <x:c r="A486" t="n">
        <x:v>480</x:v>
      </x:c>
      <x:c r="B486" s="97" t="n">
        <x:f>A486*ReadMe!$C$12</x:f>
        <x:v>120</x:v>
      </x:c>
      <x:c r="C486" s="97" t="n">
        <x:f>MIN(ReadMe!$C$10,C485+I486)</x:f>
        <x:v>930</x:v>
      </x:c>
      <x:c r="D486" s="97" t="n">
        <x:f>MIN(ReadMe!$C$10,D485+J486)</x:f>
        <x:v>930</x:v>
      </x:c>
      <x:c r="E486" s="97" t="n">
        <x:f>MIN(ReadMe!$C$10,E485+K486)</x:f>
        <x:v>930</x:v>
      </x:c>
      <x:c r="F486" s="97" t="n">
        <x:f>MIN(ReadMe!$C$10,F485+L486)</x:f>
        <x:v>930</x:v>
      </x:c>
      <x:c r="G486" s="97" t="n">
        <x:f>MIN(ReadMe!$C$10,G485+M486)</x:f>
        <x:v>930</x:v>
      </x:c>
      <x:c r="H486" s="97" t="n">
        <x:f>MIN(ReadMe!$C$10,H485+N486)</x:f>
        <x:v>930</x:v>
      </x:c>
      <x:c r="I486" s="97" t="n">
        <x:f>IF(OR($A486&lt;=Drivers!$H$6,C485&gt;=ReadMe!$C$10),0,MAX(ReadMe!$C$15,(Drivers!$E$6+Drivers!$F$6*SIN($A486*ReadMe!$C$14+Drivers!$G$6))*INDEX(TrackData!$G$6:$G$315,MOD(INT(C485),ReadMe!$C$9)+1)*IF(AND($A486&gt;=Drivers!$I$6,$A486&lt;Drivers!$I$6+Drivers!$J$6),Drivers!$K$6,1)*IF(AND($A486&gt;=Drivers!$L$6,$A486&lt;Drivers!$L$6+Drivers!$M$6),Drivers!$N$6,1)))</x:f>
        <x:v>0</x:v>
      </x:c>
      <x:c r="J486" s="97" t="n">
        <x:f>IF(OR($A486&lt;=Drivers!$H$7,D485&gt;=ReadMe!$C$10),0,MAX(ReadMe!$C$15,(Drivers!$E$7+Drivers!$F$7*SIN($A486*ReadMe!$C$14+Drivers!$G$7))*INDEX(TrackData!$G$6:$G$315,MOD(INT(D485),ReadMe!$C$9)+1)*IF(AND($A486&gt;=Drivers!$I$7,$A486&lt;Drivers!$I$7+Drivers!$J$7),Drivers!$K$7,1)*IF(AND($A486&gt;=Drivers!$L$7,$A486&lt;Drivers!$L$7+Drivers!$M$7),Drivers!$N$7,1)))</x:f>
        <x:v>0</x:v>
      </x:c>
      <x:c r="K486" s="97" t="n">
        <x:f>IF(OR($A486&lt;=Drivers!$H$8,E485&gt;=ReadMe!$C$10),0,MAX(ReadMe!$C$15,(Drivers!$E$8+Drivers!$F$8*SIN($A486*ReadMe!$C$14+Drivers!$G$8))*INDEX(TrackData!$G$6:$G$315,MOD(INT(E485),ReadMe!$C$9)+1)*IF(AND($A486&gt;=Drivers!$I$8,$A486&lt;Drivers!$I$8+Drivers!$J$8),Drivers!$K$8,1)*IF(AND($A486&gt;=Drivers!$L$8,$A486&lt;Drivers!$L$8+Drivers!$M$8),Drivers!$N$8,1)))</x:f>
        <x:v>0</x:v>
      </x:c>
      <x:c r="L486" s="97" t="n">
        <x:f>IF(OR($A486&lt;=Drivers!$H$9,F485&gt;=ReadMe!$C$10),0,MAX(ReadMe!$C$15,(Drivers!$E$9+Drivers!$F$9*SIN($A486*ReadMe!$C$14+Drivers!$G$9))*INDEX(TrackData!$G$6:$G$315,MOD(INT(F485),ReadMe!$C$9)+1)*IF(AND($A486&gt;=Drivers!$I$9,$A486&lt;Drivers!$I$9+Drivers!$J$9),Drivers!$K$9,1)*IF(AND($A486&gt;=Drivers!$L$9,$A486&lt;Drivers!$L$9+Drivers!$M$9),Drivers!$N$9,1)))</x:f>
        <x:v>0</x:v>
      </x:c>
      <x:c r="M486" s="97" t="n">
        <x:f>IF(OR($A486&lt;=Drivers!$H$10,G485&gt;=ReadMe!$C$10),0,MAX(ReadMe!$C$15,(Drivers!$E$10+Drivers!$F$10*SIN($A486*ReadMe!$C$14+Drivers!$G$10))*INDEX(TrackData!$G$6:$G$315,MOD(INT(G485),ReadMe!$C$9)+1)*IF(AND($A486&gt;=Drivers!$I$10,$A486&lt;Drivers!$I$10+Drivers!$J$10),Drivers!$K$10,1)*IF(AND($A486&gt;=Drivers!$L$10,$A486&lt;Drivers!$L$10+Drivers!$M$10),Drivers!$N$10,1)))</x:f>
        <x:v>0</x:v>
      </x:c>
      <x:c r="N486" s="97" t="n">
        <x:f>IF(OR($A486&lt;=Drivers!$H$11,H485&gt;=ReadMe!$C$10),0,MAX(ReadMe!$C$15,(Drivers!$E$11+Drivers!$F$11*SIN($A486*ReadMe!$C$14+Drivers!$G$11))*INDEX(TrackData!$G$6:$G$315,MOD(INT(H485),ReadMe!$C$9)+1)*IF(AND($A486&gt;=Drivers!$I$11,$A486&lt;Drivers!$I$11+Drivers!$J$11),Drivers!$K$11,1)*IF(AND($A486&gt;=Drivers!$L$11,$A486&lt;Drivers!$L$11+Drivers!$M$11),Drivers!$N$11,1)))</x:f>
        <x:v>0</x:v>
      </x:c>
      <x:c r="O486" t="n">
        <x:f>MIN(ReadMe!$C$8,MAX(0,INT(C486/ReadMe!$C$9)))</x:f>
        <x:v>3</x:v>
      </x:c>
      <x:c r="P486" t="n">
        <x:f>MIN(ReadMe!$C$8,MAX(0,INT(D486/ReadMe!$C$9)))</x:f>
        <x:v>3</x:v>
      </x:c>
      <x:c r="Q486" t="n">
        <x:f>MIN(ReadMe!$C$8,MAX(0,INT(E486/ReadMe!$C$9)))</x:f>
        <x:v>3</x:v>
      </x:c>
      <x:c r="R486" t="n">
        <x:f>MIN(ReadMe!$C$8,MAX(0,INT(F486/ReadMe!$C$9)))</x:f>
        <x:v>3</x:v>
      </x:c>
      <x:c r="S486" t="n">
        <x:f>MIN(ReadMe!$C$8,MAX(0,INT(G486/ReadMe!$C$9)))</x:f>
        <x:v>3</x:v>
      </x:c>
      <x:c r="T486" t="n">
        <x:f>MIN(ReadMe!$C$8,MAX(0,INT(H486/ReadMe!$C$9)))</x:f>
        <x:v>3</x:v>
      </x:c>
    </x:row>
    <x:row r="487">
      <x:c r="A487" t="n">
        <x:v>481</x:v>
      </x:c>
      <x:c r="B487" s="97" t="n">
        <x:f>A487*ReadMe!$C$12</x:f>
        <x:v>120.25</x:v>
      </x:c>
      <x:c r="C487" s="97" t="n">
        <x:f>MIN(ReadMe!$C$10,C486+I487)</x:f>
        <x:v>930</x:v>
      </x:c>
      <x:c r="D487" s="97" t="n">
        <x:f>MIN(ReadMe!$C$10,D486+J487)</x:f>
        <x:v>930</x:v>
      </x:c>
      <x:c r="E487" s="97" t="n">
        <x:f>MIN(ReadMe!$C$10,E486+K487)</x:f>
        <x:v>930</x:v>
      </x:c>
      <x:c r="F487" s="97" t="n">
        <x:f>MIN(ReadMe!$C$10,F486+L487)</x:f>
        <x:v>930</x:v>
      </x:c>
      <x:c r="G487" s="97" t="n">
        <x:f>MIN(ReadMe!$C$10,G486+M487)</x:f>
        <x:v>930</x:v>
      </x:c>
      <x:c r="H487" s="97" t="n">
        <x:f>MIN(ReadMe!$C$10,H486+N487)</x:f>
        <x:v>930</x:v>
      </x:c>
      <x:c r="I487" s="97" t="n">
        <x:f>IF(OR($A487&lt;=Drivers!$H$6,C486&gt;=ReadMe!$C$10),0,MAX(ReadMe!$C$15,(Drivers!$E$6+Drivers!$F$6*SIN($A487*ReadMe!$C$14+Drivers!$G$6))*INDEX(TrackData!$G$6:$G$315,MOD(INT(C486),ReadMe!$C$9)+1)*IF(AND($A487&gt;=Drivers!$I$6,$A487&lt;Drivers!$I$6+Drivers!$J$6),Drivers!$K$6,1)*IF(AND($A487&gt;=Drivers!$L$6,$A487&lt;Drivers!$L$6+Drivers!$M$6),Drivers!$N$6,1)))</x:f>
        <x:v>0</x:v>
      </x:c>
      <x:c r="J487" s="97" t="n">
        <x:f>IF(OR($A487&lt;=Drivers!$H$7,D486&gt;=ReadMe!$C$10),0,MAX(ReadMe!$C$15,(Drivers!$E$7+Drivers!$F$7*SIN($A487*ReadMe!$C$14+Drivers!$G$7))*INDEX(TrackData!$G$6:$G$315,MOD(INT(D486),ReadMe!$C$9)+1)*IF(AND($A487&gt;=Drivers!$I$7,$A487&lt;Drivers!$I$7+Drivers!$J$7),Drivers!$K$7,1)*IF(AND($A487&gt;=Drivers!$L$7,$A487&lt;Drivers!$L$7+Drivers!$M$7),Drivers!$N$7,1)))</x:f>
        <x:v>0</x:v>
      </x:c>
      <x:c r="K487" s="97" t="n">
        <x:f>IF(OR($A487&lt;=Drivers!$H$8,E486&gt;=ReadMe!$C$10),0,MAX(ReadMe!$C$15,(Drivers!$E$8+Drivers!$F$8*SIN($A487*ReadMe!$C$14+Drivers!$G$8))*INDEX(TrackData!$G$6:$G$315,MOD(INT(E486),ReadMe!$C$9)+1)*IF(AND($A487&gt;=Drivers!$I$8,$A487&lt;Drivers!$I$8+Drivers!$J$8),Drivers!$K$8,1)*IF(AND($A487&gt;=Drivers!$L$8,$A487&lt;Drivers!$L$8+Drivers!$M$8),Drivers!$N$8,1)))</x:f>
        <x:v>0</x:v>
      </x:c>
      <x:c r="L487" s="97" t="n">
        <x:f>IF(OR($A487&lt;=Drivers!$H$9,F486&gt;=ReadMe!$C$10),0,MAX(ReadMe!$C$15,(Drivers!$E$9+Drivers!$F$9*SIN($A487*ReadMe!$C$14+Drivers!$G$9))*INDEX(TrackData!$G$6:$G$315,MOD(INT(F486),ReadMe!$C$9)+1)*IF(AND($A487&gt;=Drivers!$I$9,$A487&lt;Drivers!$I$9+Drivers!$J$9),Drivers!$K$9,1)*IF(AND($A487&gt;=Drivers!$L$9,$A487&lt;Drivers!$L$9+Drivers!$M$9),Drivers!$N$9,1)))</x:f>
        <x:v>0</x:v>
      </x:c>
      <x:c r="M487" s="97" t="n">
        <x:f>IF(OR($A487&lt;=Drivers!$H$10,G486&gt;=ReadMe!$C$10),0,MAX(ReadMe!$C$15,(Drivers!$E$10+Drivers!$F$10*SIN($A487*ReadMe!$C$14+Drivers!$G$10))*INDEX(TrackData!$G$6:$G$315,MOD(INT(G486),ReadMe!$C$9)+1)*IF(AND($A487&gt;=Drivers!$I$10,$A487&lt;Drivers!$I$10+Drivers!$J$10),Drivers!$K$10,1)*IF(AND($A487&gt;=Drivers!$L$10,$A487&lt;Drivers!$L$10+Drivers!$M$10),Drivers!$N$10,1)))</x:f>
        <x:v>0</x:v>
      </x:c>
      <x:c r="N487" s="97" t="n">
        <x:f>IF(OR($A487&lt;=Drivers!$H$11,H486&gt;=ReadMe!$C$10),0,MAX(ReadMe!$C$15,(Drivers!$E$11+Drivers!$F$11*SIN($A487*ReadMe!$C$14+Drivers!$G$11))*INDEX(TrackData!$G$6:$G$315,MOD(INT(H486),ReadMe!$C$9)+1)*IF(AND($A487&gt;=Drivers!$I$11,$A487&lt;Drivers!$I$11+Drivers!$J$11),Drivers!$K$11,1)*IF(AND($A487&gt;=Drivers!$L$11,$A487&lt;Drivers!$L$11+Drivers!$M$11),Drivers!$N$11,1)))</x:f>
        <x:v>0</x:v>
      </x:c>
      <x:c r="O487" t="n">
        <x:f>MIN(ReadMe!$C$8,MAX(0,INT(C487/ReadMe!$C$9)))</x:f>
        <x:v>3</x:v>
      </x:c>
      <x:c r="P487" t="n">
        <x:f>MIN(ReadMe!$C$8,MAX(0,INT(D487/ReadMe!$C$9)))</x:f>
        <x:v>3</x:v>
      </x:c>
      <x:c r="Q487" t="n">
        <x:f>MIN(ReadMe!$C$8,MAX(0,INT(E487/ReadMe!$C$9)))</x:f>
        <x:v>3</x:v>
      </x:c>
      <x:c r="R487" t="n">
        <x:f>MIN(ReadMe!$C$8,MAX(0,INT(F487/ReadMe!$C$9)))</x:f>
        <x:v>3</x:v>
      </x:c>
      <x:c r="S487" t="n">
        <x:f>MIN(ReadMe!$C$8,MAX(0,INT(G487/ReadMe!$C$9)))</x:f>
        <x:v>3</x:v>
      </x:c>
      <x:c r="T487" t="n">
        <x:f>MIN(ReadMe!$C$8,MAX(0,INT(H487/ReadMe!$C$9)))</x:f>
        <x:v>3</x:v>
      </x:c>
    </x:row>
    <x:row r="488">
      <x:c r="A488" t="n">
        <x:v>482</x:v>
      </x:c>
      <x:c r="B488" s="97" t="n">
        <x:f>A488*ReadMe!$C$12</x:f>
        <x:v>120.5</x:v>
      </x:c>
      <x:c r="C488" s="97" t="n">
        <x:f>MIN(ReadMe!$C$10,C487+I488)</x:f>
        <x:v>930</x:v>
      </x:c>
      <x:c r="D488" s="97" t="n">
        <x:f>MIN(ReadMe!$C$10,D487+J488)</x:f>
        <x:v>930</x:v>
      </x:c>
      <x:c r="E488" s="97" t="n">
        <x:f>MIN(ReadMe!$C$10,E487+K488)</x:f>
        <x:v>930</x:v>
      </x:c>
      <x:c r="F488" s="97" t="n">
        <x:f>MIN(ReadMe!$C$10,F487+L488)</x:f>
        <x:v>930</x:v>
      </x:c>
      <x:c r="G488" s="97" t="n">
        <x:f>MIN(ReadMe!$C$10,G487+M488)</x:f>
        <x:v>930</x:v>
      </x:c>
      <x:c r="H488" s="97" t="n">
        <x:f>MIN(ReadMe!$C$10,H487+N488)</x:f>
        <x:v>930</x:v>
      </x:c>
      <x:c r="I488" s="97" t="n">
        <x:f>IF(OR($A488&lt;=Drivers!$H$6,C487&gt;=ReadMe!$C$10),0,MAX(ReadMe!$C$15,(Drivers!$E$6+Drivers!$F$6*SIN($A488*ReadMe!$C$14+Drivers!$G$6))*INDEX(TrackData!$G$6:$G$315,MOD(INT(C487),ReadMe!$C$9)+1)*IF(AND($A488&gt;=Drivers!$I$6,$A488&lt;Drivers!$I$6+Drivers!$J$6),Drivers!$K$6,1)*IF(AND($A488&gt;=Drivers!$L$6,$A488&lt;Drivers!$L$6+Drivers!$M$6),Drivers!$N$6,1)))</x:f>
        <x:v>0</x:v>
      </x:c>
      <x:c r="J488" s="97" t="n">
        <x:f>IF(OR($A488&lt;=Drivers!$H$7,D487&gt;=ReadMe!$C$10),0,MAX(ReadMe!$C$15,(Drivers!$E$7+Drivers!$F$7*SIN($A488*ReadMe!$C$14+Drivers!$G$7))*INDEX(TrackData!$G$6:$G$315,MOD(INT(D487),ReadMe!$C$9)+1)*IF(AND($A488&gt;=Drivers!$I$7,$A488&lt;Drivers!$I$7+Drivers!$J$7),Drivers!$K$7,1)*IF(AND($A488&gt;=Drivers!$L$7,$A488&lt;Drivers!$L$7+Drivers!$M$7),Drivers!$N$7,1)))</x:f>
        <x:v>0</x:v>
      </x:c>
      <x:c r="K488" s="97" t="n">
        <x:f>IF(OR($A488&lt;=Drivers!$H$8,E487&gt;=ReadMe!$C$10),0,MAX(ReadMe!$C$15,(Drivers!$E$8+Drivers!$F$8*SIN($A488*ReadMe!$C$14+Drivers!$G$8))*INDEX(TrackData!$G$6:$G$315,MOD(INT(E487),ReadMe!$C$9)+1)*IF(AND($A488&gt;=Drivers!$I$8,$A488&lt;Drivers!$I$8+Drivers!$J$8),Drivers!$K$8,1)*IF(AND($A488&gt;=Drivers!$L$8,$A488&lt;Drivers!$L$8+Drivers!$M$8),Drivers!$N$8,1)))</x:f>
        <x:v>0</x:v>
      </x:c>
      <x:c r="L488" s="97" t="n">
        <x:f>IF(OR($A488&lt;=Drivers!$H$9,F487&gt;=ReadMe!$C$10),0,MAX(ReadMe!$C$15,(Drivers!$E$9+Drivers!$F$9*SIN($A488*ReadMe!$C$14+Drivers!$G$9))*INDEX(TrackData!$G$6:$G$315,MOD(INT(F487),ReadMe!$C$9)+1)*IF(AND($A488&gt;=Drivers!$I$9,$A488&lt;Drivers!$I$9+Drivers!$J$9),Drivers!$K$9,1)*IF(AND($A488&gt;=Drivers!$L$9,$A488&lt;Drivers!$L$9+Drivers!$M$9),Drivers!$N$9,1)))</x:f>
        <x:v>0</x:v>
      </x:c>
      <x:c r="M488" s="97" t="n">
        <x:f>IF(OR($A488&lt;=Drivers!$H$10,G487&gt;=ReadMe!$C$10),0,MAX(ReadMe!$C$15,(Drivers!$E$10+Drivers!$F$10*SIN($A488*ReadMe!$C$14+Drivers!$G$10))*INDEX(TrackData!$G$6:$G$315,MOD(INT(G487),ReadMe!$C$9)+1)*IF(AND($A488&gt;=Drivers!$I$10,$A488&lt;Drivers!$I$10+Drivers!$J$10),Drivers!$K$10,1)*IF(AND($A488&gt;=Drivers!$L$10,$A488&lt;Drivers!$L$10+Drivers!$M$10),Drivers!$N$10,1)))</x:f>
        <x:v>0</x:v>
      </x:c>
      <x:c r="N488" s="97" t="n">
        <x:f>IF(OR($A488&lt;=Drivers!$H$11,H487&gt;=ReadMe!$C$10),0,MAX(ReadMe!$C$15,(Drivers!$E$11+Drivers!$F$11*SIN($A488*ReadMe!$C$14+Drivers!$G$11))*INDEX(TrackData!$G$6:$G$315,MOD(INT(H487),ReadMe!$C$9)+1)*IF(AND($A488&gt;=Drivers!$I$11,$A488&lt;Drivers!$I$11+Drivers!$J$11),Drivers!$K$11,1)*IF(AND($A488&gt;=Drivers!$L$11,$A488&lt;Drivers!$L$11+Drivers!$M$11),Drivers!$N$11,1)))</x:f>
        <x:v>0</x:v>
      </x:c>
      <x:c r="O488" t="n">
        <x:f>MIN(ReadMe!$C$8,MAX(0,INT(C488/ReadMe!$C$9)))</x:f>
        <x:v>3</x:v>
      </x:c>
      <x:c r="P488" t="n">
        <x:f>MIN(ReadMe!$C$8,MAX(0,INT(D488/ReadMe!$C$9)))</x:f>
        <x:v>3</x:v>
      </x:c>
      <x:c r="Q488" t="n">
        <x:f>MIN(ReadMe!$C$8,MAX(0,INT(E488/ReadMe!$C$9)))</x:f>
        <x:v>3</x:v>
      </x:c>
      <x:c r="R488" t="n">
        <x:f>MIN(ReadMe!$C$8,MAX(0,INT(F488/ReadMe!$C$9)))</x:f>
        <x:v>3</x:v>
      </x:c>
      <x:c r="S488" t="n">
        <x:f>MIN(ReadMe!$C$8,MAX(0,INT(G488/ReadMe!$C$9)))</x:f>
        <x:v>3</x:v>
      </x:c>
      <x:c r="T488" t="n">
        <x:f>MIN(ReadMe!$C$8,MAX(0,INT(H488/ReadMe!$C$9)))</x:f>
        <x:v>3</x:v>
      </x:c>
    </x:row>
    <x:row r="489">
      <x:c r="A489" t="n">
        <x:v>483</x:v>
      </x:c>
      <x:c r="B489" s="97" t="n">
        <x:f>A489*ReadMe!$C$12</x:f>
        <x:v>120.75</x:v>
      </x:c>
      <x:c r="C489" s="97" t="n">
        <x:f>MIN(ReadMe!$C$10,C488+I489)</x:f>
        <x:v>930</x:v>
      </x:c>
      <x:c r="D489" s="97" t="n">
        <x:f>MIN(ReadMe!$C$10,D488+J489)</x:f>
        <x:v>930</x:v>
      </x:c>
      <x:c r="E489" s="97" t="n">
        <x:f>MIN(ReadMe!$C$10,E488+K489)</x:f>
        <x:v>930</x:v>
      </x:c>
      <x:c r="F489" s="97" t="n">
        <x:f>MIN(ReadMe!$C$10,F488+L489)</x:f>
        <x:v>930</x:v>
      </x:c>
      <x:c r="G489" s="97" t="n">
        <x:f>MIN(ReadMe!$C$10,G488+M489)</x:f>
        <x:v>930</x:v>
      </x:c>
      <x:c r="H489" s="97" t="n">
        <x:f>MIN(ReadMe!$C$10,H488+N489)</x:f>
        <x:v>930</x:v>
      </x:c>
      <x:c r="I489" s="97" t="n">
        <x:f>IF(OR($A489&lt;=Drivers!$H$6,C488&gt;=ReadMe!$C$10),0,MAX(ReadMe!$C$15,(Drivers!$E$6+Drivers!$F$6*SIN($A489*ReadMe!$C$14+Drivers!$G$6))*INDEX(TrackData!$G$6:$G$315,MOD(INT(C488),ReadMe!$C$9)+1)*IF(AND($A489&gt;=Drivers!$I$6,$A489&lt;Drivers!$I$6+Drivers!$J$6),Drivers!$K$6,1)*IF(AND($A489&gt;=Drivers!$L$6,$A489&lt;Drivers!$L$6+Drivers!$M$6),Drivers!$N$6,1)))</x:f>
        <x:v>0</x:v>
      </x:c>
      <x:c r="J489" s="97" t="n">
        <x:f>IF(OR($A489&lt;=Drivers!$H$7,D488&gt;=ReadMe!$C$10),0,MAX(ReadMe!$C$15,(Drivers!$E$7+Drivers!$F$7*SIN($A489*ReadMe!$C$14+Drivers!$G$7))*INDEX(TrackData!$G$6:$G$315,MOD(INT(D488),ReadMe!$C$9)+1)*IF(AND($A489&gt;=Drivers!$I$7,$A489&lt;Drivers!$I$7+Drivers!$J$7),Drivers!$K$7,1)*IF(AND($A489&gt;=Drivers!$L$7,$A489&lt;Drivers!$L$7+Drivers!$M$7),Drivers!$N$7,1)))</x:f>
        <x:v>0</x:v>
      </x:c>
      <x:c r="K489" s="97" t="n">
        <x:f>IF(OR($A489&lt;=Drivers!$H$8,E488&gt;=ReadMe!$C$10),0,MAX(ReadMe!$C$15,(Drivers!$E$8+Drivers!$F$8*SIN($A489*ReadMe!$C$14+Drivers!$G$8))*INDEX(TrackData!$G$6:$G$315,MOD(INT(E488),ReadMe!$C$9)+1)*IF(AND($A489&gt;=Drivers!$I$8,$A489&lt;Drivers!$I$8+Drivers!$J$8),Drivers!$K$8,1)*IF(AND($A489&gt;=Drivers!$L$8,$A489&lt;Drivers!$L$8+Drivers!$M$8),Drivers!$N$8,1)))</x:f>
        <x:v>0</x:v>
      </x:c>
      <x:c r="L489" s="97" t="n">
        <x:f>IF(OR($A489&lt;=Drivers!$H$9,F488&gt;=ReadMe!$C$10),0,MAX(ReadMe!$C$15,(Drivers!$E$9+Drivers!$F$9*SIN($A489*ReadMe!$C$14+Drivers!$G$9))*INDEX(TrackData!$G$6:$G$315,MOD(INT(F488),ReadMe!$C$9)+1)*IF(AND($A489&gt;=Drivers!$I$9,$A489&lt;Drivers!$I$9+Drivers!$J$9),Drivers!$K$9,1)*IF(AND($A489&gt;=Drivers!$L$9,$A489&lt;Drivers!$L$9+Drivers!$M$9),Drivers!$N$9,1)))</x:f>
        <x:v>0</x:v>
      </x:c>
      <x:c r="M489" s="97" t="n">
        <x:f>IF(OR($A489&lt;=Drivers!$H$10,G488&gt;=ReadMe!$C$10),0,MAX(ReadMe!$C$15,(Drivers!$E$10+Drivers!$F$10*SIN($A489*ReadMe!$C$14+Drivers!$G$10))*INDEX(TrackData!$G$6:$G$315,MOD(INT(G488),ReadMe!$C$9)+1)*IF(AND($A489&gt;=Drivers!$I$10,$A489&lt;Drivers!$I$10+Drivers!$J$10),Drivers!$K$10,1)*IF(AND($A489&gt;=Drivers!$L$10,$A489&lt;Drivers!$L$10+Drivers!$M$10),Drivers!$N$10,1)))</x:f>
        <x:v>0</x:v>
      </x:c>
      <x:c r="N489" s="97" t="n">
        <x:f>IF(OR($A489&lt;=Drivers!$H$11,H488&gt;=ReadMe!$C$10),0,MAX(ReadMe!$C$15,(Drivers!$E$11+Drivers!$F$11*SIN($A489*ReadMe!$C$14+Drivers!$G$11))*INDEX(TrackData!$G$6:$G$315,MOD(INT(H488),ReadMe!$C$9)+1)*IF(AND($A489&gt;=Drivers!$I$11,$A489&lt;Drivers!$I$11+Drivers!$J$11),Drivers!$K$11,1)*IF(AND($A489&gt;=Drivers!$L$11,$A489&lt;Drivers!$L$11+Drivers!$M$11),Drivers!$N$11,1)))</x:f>
        <x:v>0</x:v>
      </x:c>
      <x:c r="O489" t="n">
        <x:f>MIN(ReadMe!$C$8,MAX(0,INT(C489/ReadMe!$C$9)))</x:f>
        <x:v>3</x:v>
      </x:c>
      <x:c r="P489" t="n">
        <x:f>MIN(ReadMe!$C$8,MAX(0,INT(D489/ReadMe!$C$9)))</x:f>
        <x:v>3</x:v>
      </x:c>
      <x:c r="Q489" t="n">
        <x:f>MIN(ReadMe!$C$8,MAX(0,INT(E489/ReadMe!$C$9)))</x:f>
        <x:v>3</x:v>
      </x:c>
      <x:c r="R489" t="n">
        <x:f>MIN(ReadMe!$C$8,MAX(0,INT(F489/ReadMe!$C$9)))</x:f>
        <x:v>3</x:v>
      </x:c>
      <x:c r="S489" t="n">
        <x:f>MIN(ReadMe!$C$8,MAX(0,INT(G489/ReadMe!$C$9)))</x:f>
        <x:v>3</x:v>
      </x:c>
      <x:c r="T489" t="n">
        <x:f>MIN(ReadMe!$C$8,MAX(0,INT(H489/ReadMe!$C$9)))</x:f>
        <x:v>3</x:v>
      </x:c>
    </x:row>
    <x:row r="490">
      <x:c r="A490" t="n">
        <x:v>484</x:v>
      </x:c>
      <x:c r="B490" s="97" t="n">
        <x:f>A490*ReadMe!$C$12</x:f>
        <x:v>121</x:v>
      </x:c>
      <x:c r="C490" s="97" t="n">
        <x:f>MIN(ReadMe!$C$10,C489+I490)</x:f>
        <x:v>930</x:v>
      </x:c>
      <x:c r="D490" s="97" t="n">
        <x:f>MIN(ReadMe!$C$10,D489+J490)</x:f>
        <x:v>930</x:v>
      </x:c>
      <x:c r="E490" s="97" t="n">
        <x:f>MIN(ReadMe!$C$10,E489+K490)</x:f>
        <x:v>930</x:v>
      </x:c>
      <x:c r="F490" s="97" t="n">
        <x:f>MIN(ReadMe!$C$10,F489+L490)</x:f>
        <x:v>930</x:v>
      </x:c>
      <x:c r="G490" s="97" t="n">
        <x:f>MIN(ReadMe!$C$10,G489+M490)</x:f>
        <x:v>930</x:v>
      </x:c>
      <x:c r="H490" s="97" t="n">
        <x:f>MIN(ReadMe!$C$10,H489+N490)</x:f>
        <x:v>930</x:v>
      </x:c>
      <x:c r="I490" s="97" t="n">
        <x:f>IF(OR($A490&lt;=Drivers!$H$6,C489&gt;=ReadMe!$C$10),0,MAX(ReadMe!$C$15,(Drivers!$E$6+Drivers!$F$6*SIN($A490*ReadMe!$C$14+Drivers!$G$6))*INDEX(TrackData!$G$6:$G$315,MOD(INT(C489),ReadMe!$C$9)+1)*IF(AND($A490&gt;=Drivers!$I$6,$A490&lt;Drivers!$I$6+Drivers!$J$6),Drivers!$K$6,1)*IF(AND($A490&gt;=Drivers!$L$6,$A490&lt;Drivers!$L$6+Drivers!$M$6),Drivers!$N$6,1)))</x:f>
        <x:v>0</x:v>
      </x:c>
      <x:c r="J490" s="97" t="n">
        <x:f>IF(OR($A490&lt;=Drivers!$H$7,D489&gt;=ReadMe!$C$10),0,MAX(ReadMe!$C$15,(Drivers!$E$7+Drivers!$F$7*SIN($A490*ReadMe!$C$14+Drivers!$G$7))*INDEX(TrackData!$G$6:$G$315,MOD(INT(D489),ReadMe!$C$9)+1)*IF(AND($A490&gt;=Drivers!$I$7,$A490&lt;Drivers!$I$7+Drivers!$J$7),Drivers!$K$7,1)*IF(AND($A490&gt;=Drivers!$L$7,$A490&lt;Drivers!$L$7+Drivers!$M$7),Drivers!$N$7,1)))</x:f>
        <x:v>0</x:v>
      </x:c>
      <x:c r="K490" s="97" t="n">
        <x:f>IF(OR($A490&lt;=Drivers!$H$8,E489&gt;=ReadMe!$C$10),0,MAX(ReadMe!$C$15,(Drivers!$E$8+Drivers!$F$8*SIN($A490*ReadMe!$C$14+Drivers!$G$8))*INDEX(TrackData!$G$6:$G$315,MOD(INT(E489),ReadMe!$C$9)+1)*IF(AND($A490&gt;=Drivers!$I$8,$A490&lt;Drivers!$I$8+Drivers!$J$8),Drivers!$K$8,1)*IF(AND($A490&gt;=Drivers!$L$8,$A490&lt;Drivers!$L$8+Drivers!$M$8),Drivers!$N$8,1)))</x:f>
        <x:v>0</x:v>
      </x:c>
      <x:c r="L490" s="97" t="n">
        <x:f>IF(OR($A490&lt;=Drivers!$H$9,F489&gt;=ReadMe!$C$10),0,MAX(ReadMe!$C$15,(Drivers!$E$9+Drivers!$F$9*SIN($A490*ReadMe!$C$14+Drivers!$G$9))*INDEX(TrackData!$G$6:$G$315,MOD(INT(F489),ReadMe!$C$9)+1)*IF(AND($A490&gt;=Drivers!$I$9,$A490&lt;Drivers!$I$9+Drivers!$J$9),Drivers!$K$9,1)*IF(AND($A490&gt;=Drivers!$L$9,$A490&lt;Drivers!$L$9+Drivers!$M$9),Drivers!$N$9,1)))</x:f>
        <x:v>0</x:v>
      </x:c>
      <x:c r="M490" s="97" t="n">
        <x:f>IF(OR($A490&lt;=Drivers!$H$10,G489&gt;=ReadMe!$C$10),0,MAX(ReadMe!$C$15,(Drivers!$E$10+Drivers!$F$10*SIN($A490*ReadMe!$C$14+Drivers!$G$10))*INDEX(TrackData!$G$6:$G$315,MOD(INT(G489),ReadMe!$C$9)+1)*IF(AND($A490&gt;=Drivers!$I$10,$A490&lt;Drivers!$I$10+Drivers!$J$10),Drivers!$K$10,1)*IF(AND($A490&gt;=Drivers!$L$10,$A490&lt;Drivers!$L$10+Drivers!$M$10),Drivers!$N$10,1)))</x:f>
        <x:v>0</x:v>
      </x:c>
      <x:c r="N490" s="97" t="n">
        <x:f>IF(OR($A490&lt;=Drivers!$H$11,H489&gt;=ReadMe!$C$10),0,MAX(ReadMe!$C$15,(Drivers!$E$11+Drivers!$F$11*SIN($A490*ReadMe!$C$14+Drivers!$G$11))*INDEX(TrackData!$G$6:$G$315,MOD(INT(H489),ReadMe!$C$9)+1)*IF(AND($A490&gt;=Drivers!$I$11,$A490&lt;Drivers!$I$11+Drivers!$J$11),Drivers!$K$11,1)*IF(AND($A490&gt;=Drivers!$L$11,$A490&lt;Drivers!$L$11+Drivers!$M$11),Drivers!$N$11,1)))</x:f>
        <x:v>0</x:v>
      </x:c>
      <x:c r="O490" t="n">
        <x:f>MIN(ReadMe!$C$8,MAX(0,INT(C490/ReadMe!$C$9)))</x:f>
        <x:v>3</x:v>
      </x:c>
      <x:c r="P490" t="n">
        <x:f>MIN(ReadMe!$C$8,MAX(0,INT(D490/ReadMe!$C$9)))</x:f>
        <x:v>3</x:v>
      </x:c>
      <x:c r="Q490" t="n">
        <x:f>MIN(ReadMe!$C$8,MAX(0,INT(E490/ReadMe!$C$9)))</x:f>
        <x:v>3</x:v>
      </x:c>
      <x:c r="R490" t="n">
        <x:f>MIN(ReadMe!$C$8,MAX(0,INT(F490/ReadMe!$C$9)))</x:f>
        <x:v>3</x:v>
      </x:c>
      <x:c r="S490" t="n">
        <x:f>MIN(ReadMe!$C$8,MAX(0,INT(G490/ReadMe!$C$9)))</x:f>
        <x:v>3</x:v>
      </x:c>
      <x:c r="T490" t="n">
        <x:f>MIN(ReadMe!$C$8,MAX(0,INT(H490/ReadMe!$C$9)))</x:f>
        <x:v>3</x:v>
      </x:c>
    </x:row>
    <x:row r="491">
      <x:c r="A491" t="n">
        <x:v>485</x:v>
      </x:c>
      <x:c r="B491" s="97" t="n">
        <x:f>A491*ReadMe!$C$12</x:f>
        <x:v>121.25</x:v>
      </x:c>
      <x:c r="C491" s="97" t="n">
        <x:f>MIN(ReadMe!$C$10,C490+I491)</x:f>
        <x:v>930</x:v>
      </x:c>
      <x:c r="D491" s="97" t="n">
        <x:f>MIN(ReadMe!$C$10,D490+J491)</x:f>
        <x:v>930</x:v>
      </x:c>
      <x:c r="E491" s="97" t="n">
        <x:f>MIN(ReadMe!$C$10,E490+K491)</x:f>
        <x:v>930</x:v>
      </x:c>
      <x:c r="F491" s="97" t="n">
        <x:f>MIN(ReadMe!$C$10,F490+L491)</x:f>
        <x:v>930</x:v>
      </x:c>
      <x:c r="G491" s="97" t="n">
        <x:f>MIN(ReadMe!$C$10,G490+M491)</x:f>
        <x:v>930</x:v>
      </x:c>
      <x:c r="H491" s="97" t="n">
        <x:f>MIN(ReadMe!$C$10,H490+N491)</x:f>
        <x:v>930</x:v>
      </x:c>
      <x:c r="I491" s="97" t="n">
        <x:f>IF(OR($A491&lt;=Drivers!$H$6,C490&gt;=ReadMe!$C$10),0,MAX(ReadMe!$C$15,(Drivers!$E$6+Drivers!$F$6*SIN($A491*ReadMe!$C$14+Drivers!$G$6))*INDEX(TrackData!$G$6:$G$315,MOD(INT(C490),ReadMe!$C$9)+1)*IF(AND($A491&gt;=Drivers!$I$6,$A491&lt;Drivers!$I$6+Drivers!$J$6),Drivers!$K$6,1)*IF(AND($A491&gt;=Drivers!$L$6,$A491&lt;Drivers!$L$6+Drivers!$M$6),Drivers!$N$6,1)))</x:f>
        <x:v>0</x:v>
      </x:c>
      <x:c r="J491" s="97" t="n">
        <x:f>IF(OR($A491&lt;=Drivers!$H$7,D490&gt;=ReadMe!$C$10),0,MAX(ReadMe!$C$15,(Drivers!$E$7+Drivers!$F$7*SIN($A491*ReadMe!$C$14+Drivers!$G$7))*INDEX(TrackData!$G$6:$G$315,MOD(INT(D490),ReadMe!$C$9)+1)*IF(AND($A491&gt;=Drivers!$I$7,$A491&lt;Drivers!$I$7+Drivers!$J$7),Drivers!$K$7,1)*IF(AND($A491&gt;=Drivers!$L$7,$A491&lt;Drivers!$L$7+Drivers!$M$7),Drivers!$N$7,1)))</x:f>
        <x:v>0</x:v>
      </x:c>
      <x:c r="K491" s="97" t="n">
        <x:f>IF(OR($A491&lt;=Drivers!$H$8,E490&gt;=ReadMe!$C$10),0,MAX(ReadMe!$C$15,(Drivers!$E$8+Drivers!$F$8*SIN($A491*ReadMe!$C$14+Drivers!$G$8))*INDEX(TrackData!$G$6:$G$315,MOD(INT(E490),ReadMe!$C$9)+1)*IF(AND($A491&gt;=Drivers!$I$8,$A491&lt;Drivers!$I$8+Drivers!$J$8),Drivers!$K$8,1)*IF(AND($A491&gt;=Drivers!$L$8,$A491&lt;Drivers!$L$8+Drivers!$M$8),Drivers!$N$8,1)))</x:f>
        <x:v>0</x:v>
      </x:c>
      <x:c r="L491" s="97" t="n">
        <x:f>IF(OR($A491&lt;=Drivers!$H$9,F490&gt;=ReadMe!$C$10),0,MAX(ReadMe!$C$15,(Drivers!$E$9+Drivers!$F$9*SIN($A491*ReadMe!$C$14+Drivers!$G$9))*INDEX(TrackData!$G$6:$G$315,MOD(INT(F490),ReadMe!$C$9)+1)*IF(AND($A491&gt;=Drivers!$I$9,$A491&lt;Drivers!$I$9+Drivers!$J$9),Drivers!$K$9,1)*IF(AND($A491&gt;=Drivers!$L$9,$A491&lt;Drivers!$L$9+Drivers!$M$9),Drivers!$N$9,1)))</x:f>
        <x:v>0</x:v>
      </x:c>
      <x:c r="M491" s="97" t="n">
        <x:f>IF(OR($A491&lt;=Drivers!$H$10,G490&gt;=ReadMe!$C$10),0,MAX(ReadMe!$C$15,(Drivers!$E$10+Drivers!$F$10*SIN($A491*ReadMe!$C$14+Drivers!$G$10))*INDEX(TrackData!$G$6:$G$315,MOD(INT(G490),ReadMe!$C$9)+1)*IF(AND($A491&gt;=Drivers!$I$10,$A491&lt;Drivers!$I$10+Drivers!$J$10),Drivers!$K$10,1)*IF(AND($A491&gt;=Drivers!$L$10,$A491&lt;Drivers!$L$10+Drivers!$M$10),Drivers!$N$10,1)))</x:f>
        <x:v>0</x:v>
      </x:c>
      <x:c r="N491" s="97" t="n">
        <x:f>IF(OR($A491&lt;=Drivers!$H$11,H490&gt;=ReadMe!$C$10),0,MAX(ReadMe!$C$15,(Drivers!$E$11+Drivers!$F$11*SIN($A491*ReadMe!$C$14+Drivers!$G$11))*INDEX(TrackData!$G$6:$G$315,MOD(INT(H490),ReadMe!$C$9)+1)*IF(AND($A491&gt;=Drivers!$I$11,$A491&lt;Drivers!$I$11+Drivers!$J$11),Drivers!$K$11,1)*IF(AND($A491&gt;=Drivers!$L$11,$A491&lt;Drivers!$L$11+Drivers!$M$11),Drivers!$N$11,1)))</x:f>
        <x:v>0</x:v>
      </x:c>
      <x:c r="O491" t="n">
        <x:f>MIN(ReadMe!$C$8,MAX(0,INT(C491/ReadMe!$C$9)))</x:f>
        <x:v>3</x:v>
      </x:c>
      <x:c r="P491" t="n">
        <x:f>MIN(ReadMe!$C$8,MAX(0,INT(D491/ReadMe!$C$9)))</x:f>
        <x:v>3</x:v>
      </x:c>
      <x:c r="Q491" t="n">
        <x:f>MIN(ReadMe!$C$8,MAX(0,INT(E491/ReadMe!$C$9)))</x:f>
        <x:v>3</x:v>
      </x:c>
      <x:c r="R491" t="n">
        <x:f>MIN(ReadMe!$C$8,MAX(0,INT(F491/ReadMe!$C$9)))</x:f>
        <x:v>3</x:v>
      </x:c>
      <x:c r="S491" t="n">
        <x:f>MIN(ReadMe!$C$8,MAX(0,INT(G491/ReadMe!$C$9)))</x:f>
        <x:v>3</x:v>
      </x:c>
      <x:c r="T491" t="n">
        <x:f>MIN(ReadMe!$C$8,MAX(0,INT(H491/ReadMe!$C$9)))</x:f>
        <x:v>3</x:v>
      </x:c>
    </x:row>
    <x:row r="492">
      <x:c r="A492" t="n">
        <x:v>486</x:v>
      </x:c>
      <x:c r="B492" s="97" t="n">
        <x:f>A492*ReadMe!$C$12</x:f>
        <x:v>121.5</x:v>
      </x:c>
      <x:c r="C492" s="97" t="n">
        <x:f>MIN(ReadMe!$C$10,C491+I492)</x:f>
        <x:v>930</x:v>
      </x:c>
      <x:c r="D492" s="97" t="n">
        <x:f>MIN(ReadMe!$C$10,D491+J492)</x:f>
        <x:v>930</x:v>
      </x:c>
      <x:c r="E492" s="97" t="n">
        <x:f>MIN(ReadMe!$C$10,E491+K492)</x:f>
        <x:v>930</x:v>
      </x:c>
      <x:c r="F492" s="97" t="n">
        <x:f>MIN(ReadMe!$C$10,F491+L492)</x:f>
        <x:v>930</x:v>
      </x:c>
      <x:c r="G492" s="97" t="n">
        <x:f>MIN(ReadMe!$C$10,G491+M492)</x:f>
        <x:v>930</x:v>
      </x:c>
      <x:c r="H492" s="97" t="n">
        <x:f>MIN(ReadMe!$C$10,H491+N492)</x:f>
        <x:v>930</x:v>
      </x:c>
      <x:c r="I492" s="97" t="n">
        <x:f>IF(OR($A492&lt;=Drivers!$H$6,C491&gt;=ReadMe!$C$10),0,MAX(ReadMe!$C$15,(Drivers!$E$6+Drivers!$F$6*SIN($A492*ReadMe!$C$14+Drivers!$G$6))*INDEX(TrackData!$G$6:$G$315,MOD(INT(C491),ReadMe!$C$9)+1)*IF(AND($A492&gt;=Drivers!$I$6,$A492&lt;Drivers!$I$6+Drivers!$J$6),Drivers!$K$6,1)*IF(AND($A492&gt;=Drivers!$L$6,$A492&lt;Drivers!$L$6+Drivers!$M$6),Drivers!$N$6,1)))</x:f>
        <x:v>0</x:v>
      </x:c>
      <x:c r="J492" s="97" t="n">
        <x:f>IF(OR($A492&lt;=Drivers!$H$7,D491&gt;=ReadMe!$C$10),0,MAX(ReadMe!$C$15,(Drivers!$E$7+Drivers!$F$7*SIN($A492*ReadMe!$C$14+Drivers!$G$7))*INDEX(TrackData!$G$6:$G$315,MOD(INT(D491),ReadMe!$C$9)+1)*IF(AND($A492&gt;=Drivers!$I$7,$A492&lt;Drivers!$I$7+Drivers!$J$7),Drivers!$K$7,1)*IF(AND($A492&gt;=Drivers!$L$7,$A492&lt;Drivers!$L$7+Drivers!$M$7),Drivers!$N$7,1)))</x:f>
        <x:v>0</x:v>
      </x:c>
      <x:c r="K492" s="97" t="n">
        <x:f>IF(OR($A492&lt;=Drivers!$H$8,E491&gt;=ReadMe!$C$10),0,MAX(ReadMe!$C$15,(Drivers!$E$8+Drivers!$F$8*SIN($A492*ReadMe!$C$14+Drivers!$G$8))*INDEX(TrackData!$G$6:$G$315,MOD(INT(E491),ReadMe!$C$9)+1)*IF(AND($A492&gt;=Drivers!$I$8,$A492&lt;Drivers!$I$8+Drivers!$J$8),Drivers!$K$8,1)*IF(AND($A492&gt;=Drivers!$L$8,$A492&lt;Drivers!$L$8+Drivers!$M$8),Drivers!$N$8,1)))</x:f>
        <x:v>0</x:v>
      </x:c>
      <x:c r="L492" s="97" t="n">
        <x:f>IF(OR($A492&lt;=Drivers!$H$9,F491&gt;=ReadMe!$C$10),0,MAX(ReadMe!$C$15,(Drivers!$E$9+Drivers!$F$9*SIN($A492*ReadMe!$C$14+Drivers!$G$9))*INDEX(TrackData!$G$6:$G$315,MOD(INT(F491),ReadMe!$C$9)+1)*IF(AND($A492&gt;=Drivers!$I$9,$A492&lt;Drivers!$I$9+Drivers!$J$9),Drivers!$K$9,1)*IF(AND($A492&gt;=Drivers!$L$9,$A492&lt;Drivers!$L$9+Drivers!$M$9),Drivers!$N$9,1)))</x:f>
        <x:v>0</x:v>
      </x:c>
      <x:c r="M492" s="97" t="n">
        <x:f>IF(OR($A492&lt;=Drivers!$H$10,G491&gt;=ReadMe!$C$10),0,MAX(ReadMe!$C$15,(Drivers!$E$10+Drivers!$F$10*SIN($A492*ReadMe!$C$14+Drivers!$G$10))*INDEX(TrackData!$G$6:$G$315,MOD(INT(G491),ReadMe!$C$9)+1)*IF(AND($A492&gt;=Drivers!$I$10,$A492&lt;Drivers!$I$10+Drivers!$J$10),Drivers!$K$10,1)*IF(AND($A492&gt;=Drivers!$L$10,$A492&lt;Drivers!$L$10+Drivers!$M$10),Drivers!$N$10,1)))</x:f>
        <x:v>0</x:v>
      </x:c>
      <x:c r="N492" s="97" t="n">
        <x:f>IF(OR($A492&lt;=Drivers!$H$11,H491&gt;=ReadMe!$C$10),0,MAX(ReadMe!$C$15,(Drivers!$E$11+Drivers!$F$11*SIN($A492*ReadMe!$C$14+Drivers!$G$11))*INDEX(TrackData!$G$6:$G$315,MOD(INT(H491),ReadMe!$C$9)+1)*IF(AND($A492&gt;=Drivers!$I$11,$A492&lt;Drivers!$I$11+Drivers!$J$11),Drivers!$K$11,1)*IF(AND($A492&gt;=Drivers!$L$11,$A492&lt;Drivers!$L$11+Drivers!$M$11),Drivers!$N$11,1)))</x:f>
        <x:v>0</x:v>
      </x:c>
      <x:c r="O492" t="n">
        <x:f>MIN(ReadMe!$C$8,MAX(0,INT(C492/ReadMe!$C$9)))</x:f>
        <x:v>3</x:v>
      </x:c>
      <x:c r="P492" t="n">
        <x:f>MIN(ReadMe!$C$8,MAX(0,INT(D492/ReadMe!$C$9)))</x:f>
        <x:v>3</x:v>
      </x:c>
      <x:c r="Q492" t="n">
        <x:f>MIN(ReadMe!$C$8,MAX(0,INT(E492/ReadMe!$C$9)))</x:f>
        <x:v>3</x:v>
      </x:c>
      <x:c r="R492" t="n">
        <x:f>MIN(ReadMe!$C$8,MAX(0,INT(F492/ReadMe!$C$9)))</x:f>
        <x:v>3</x:v>
      </x:c>
      <x:c r="S492" t="n">
        <x:f>MIN(ReadMe!$C$8,MAX(0,INT(G492/ReadMe!$C$9)))</x:f>
        <x:v>3</x:v>
      </x:c>
      <x:c r="T492" t="n">
        <x:f>MIN(ReadMe!$C$8,MAX(0,INT(H492/ReadMe!$C$9)))</x:f>
        <x:v>3</x:v>
      </x:c>
    </x:row>
    <x:row r="493">
      <x:c r="A493" t="n">
        <x:v>487</x:v>
      </x:c>
      <x:c r="B493" s="97" t="n">
        <x:f>A493*ReadMe!$C$12</x:f>
        <x:v>121.75</x:v>
      </x:c>
      <x:c r="C493" s="97" t="n">
        <x:f>MIN(ReadMe!$C$10,C492+I493)</x:f>
        <x:v>930</x:v>
      </x:c>
      <x:c r="D493" s="97" t="n">
        <x:f>MIN(ReadMe!$C$10,D492+J493)</x:f>
        <x:v>930</x:v>
      </x:c>
      <x:c r="E493" s="97" t="n">
        <x:f>MIN(ReadMe!$C$10,E492+K493)</x:f>
        <x:v>930</x:v>
      </x:c>
      <x:c r="F493" s="97" t="n">
        <x:f>MIN(ReadMe!$C$10,F492+L493)</x:f>
        <x:v>930</x:v>
      </x:c>
      <x:c r="G493" s="97" t="n">
        <x:f>MIN(ReadMe!$C$10,G492+M493)</x:f>
        <x:v>930</x:v>
      </x:c>
      <x:c r="H493" s="97" t="n">
        <x:f>MIN(ReadMe!$C$10,H492+N493)</x:f>
        <x:v>930</x:v>
      </x:c>
      <x:c r="I493" s="97" t="n">
        <x:f>IF(OR($A493&lt;=Drivers!$H$6,C492&gt;=ReadMe!$C$10),0,MAX(ReadMe!$C$15,(Drivers!$E$6+Drivers!$F$6*SIN($A493*ReadMe!$C$14+Drivers!$G$6))*INDEX(TrackData!$G$6:$G$315,MOD(INT(C492),ReadMe!$C$9)+1)*IF(AND($A493&gt;=Drivers!$I$6,$A493&lt;Drivers!$I$6+Drivers!$J$6),Drivers!$K$6,1)*IF(AND($A493&gt;=Drivers!$L$6,$A493&lt;Drivers!$L$6+Drivers!$M$6),Drivers!$N$6,1)))</x:f>
        <x:v>0</x:v>
      </x:c>
      <x:c r="J493" s="97" t="n">
        <x:f>IF(OR($A493&lt;=Drivers!$H$7,D492&gt;=ReadMe!$C$10),0,MAX(ReadMe!$C$15,(Drivers!$E$7+Drivers!$F$7*SIN($A493*ReadMe!$C$14+Drivers!$G$7))*INDEX(TrackData!$G$6:$G$315,MOD(INT(D492),ReadMe!$C$9)+1)*IF(AND($A493&gt;=Drivers!$I$7,$A493&lt;Drivers!$I$7+Drivers!$J$7),Drivers!$K$7,1)*IF(AND($A493&gt;=Drivers!$L$7,$A493&lt;Drivers!$L$7+Drivers!$M$7),Drivers!$N$7,1)))</x:f>
        <x:v>0</x:v>
      </x:c>
      <x:c r="K493" s="97" t="n">
        <x:f>IF(OR($A493&lt;=Drivers!$H$8,E492&gt;=ReadMe!$C$10),0,MAX(ReadMe!$C$15,(Drivers!$E$8+Drivers!$F$8*SIN($A493*ReadMe!$C$14+Drivers!$G$8))*INDEX(TrackData!$G$6:$G$315,MOD(INT(E492),ReadMe!$C$9)+1)*IF(AND($A493&gt;=Drivers!$I$8,$A493&lt;Drivers!$I$8+Drivers!$J$8),Drivers!$K$8,1)*IF(AND($A493&gt;=Drivers!$L$8,$A493&lt;Drivers!$L$8+Drivers!$M$8),Drivers!$N$8,1)))</x:f>
        <x:v>0</x:v>
      </x:c>
      <x:c r="L493" s="97" t="n">
        <x:f>IF(OR($A493&lt;=Drivers!$H$9,F492&gt;=ReadMe!$C$10),0,MAX(ReadMe!$C$15,(Drivers!$E$9+Drivers!$F$9*SIN($A493*ReadMe!$C$14+Drivers!$G$9))*INDEX(TrackData!$G$6:$G$315,MOD(INT(F492),ReadMe!$C$9)+1)*IF(AND($A493&gt;=Drivers!$I$9,$A493&lt;Drivers!$I$9+Drivers!$J$9),Drivers!$K$9,1)*IF(AND($A493&gt;=Drivers!$L$9,$A493&lt;Drivers!$L$9+Drivers!$M$9),Drivers!$N$9,1)))</x:f>
        <x:v>0</x:v>
      </x:c>
      <x:c r="M493" s="97" t="n">
        <x:f>IF(OR($A493&lt;=Drivers!$H$10,G492&gt;=ReadMe!$C$10),0,MAX(ReadMe!$C$15,(Drivers!$E$10+Drivers!$F$10*SIN($A493*ReadMe!$C$14+Drivers!$G$10))*INDEX(TrackData!$G$6:$G$315,MOD(INT(G492),ReadMe!$C$9)+1)*IF(AND($A493&gt;=Drivers!$I$10,$A493&lt;Drivers!$I$10+Drivers!$J$10),Drivers!$K$10,1)*IF(AND($A493&gt;=Drivers!$L$10,$A493&lt;Drivers!$L$10+Drivers!$M$10),Drivers!$N$10,1)))</x:f>
        <x:v>0</x:v>
      </x:c>
      <x:c r="N493" s="97" t="n">
        <x:f>IF(OR($A493&lt;=Drivers!$H$11,H492&gt;=ReadMe!$C$10),0,MAX(ReadMe!$C$15,(Drivers!$E$11+Drivers!$F$11*SIN($A493*ReadMe!$C$14+Drivers!$G$11))*INDEX(TrackData!$G$6:$G$315,MOD(INT(H492),ReadMe!$C$9)+1)*IF(AND($A493&gt;=Drivers!$I$11,$A493&lt;Drivers!$I$11+Drivers!$J$11),Drivers!$K$11,1)*IF(AND($A493&gt;=Drivers!$L$11,$A493&lt;Drivers!$L$11+Drivers!$M$11),Drivers!$N$11,1)))</x:f>
        <x:v>0</x:v>
      </x:c>
      <x:c r="O493" t="n">
        <x:f>MIN(ReadMe!$C$8,MAX(0,INT(C493/ReadMe!$C$9)))</x:f>
        <x:v>3</x:v>
      </x:c>
      <x:c r="P493" t="n">
        <x:f>MIN(ReadMe!$C$8,MAX(0,INT(D493/ReadMe!$C$9)))</x:f>
        <x:v>3</x:v>
      </x:c>
      <x:c r="Q493" t="n">
        <x:f>MIN(ReadMe!$C$8,MAX(0,INT(E493/ReadMe!$C$9)))</x:f>
        <x:v>3</x:v>
      </x:c>
      <x:c r="R493" t="n">
        <x:f>MIN(ReadMe!$C$8,MAX(0,INT(F493/ReadMe!$C$9)))</x:f>
        <x:v>3</x:v>
      </x:c>
      <x:c r="S493" t="n">
        <x:f>MIN(ReadMe!$C$8,MAX(0,INT(G493/ReadMe!$C$9)))</x:f>
        <x:v>3</x:v>
      </x:c>
      <x:c r="T493" t="n">
        <x:f>MIN(ReadMe!$C$8,MAX(0,INT(H493/ReadMe!$C$9)))</x:f>
        <x:v>3</x:v>
      </x:c>
    </x:row>
    <x:row r="494">
      <x:c r="A494" t="n">
        <x:v>488</x:v>
      </x:c>
      <x:c r="B494" s="97" t="n">
        <x:f>A494*ReadMe!$C$12</x:f>
        <x:v>122</x:v>
      </x:c>
      <x:c r="C494" s="97" t="n">
        <x:f>MIN(ReadMe!$C$10,C493+I494)</x:f>
        <x:v>930</x:v>
      </x:c>
      <x:c r="D494" s="97" t="n">
        <x:f>MIN(ReadMe!$C$10,D493+J494)</x:f>
        <x:v>930</x:v>
      </x:c>
      <x:c r="E494" s="97" t="n">
        <x:f>MIN(ReadMe!$C$10,E493+K494)</x:f>
        <x:v>930</x:v>
      </x:c>
      <x:c r="F494" s="97" t="n">
        <x:f>MIN(ReadMe!$C$10,F493+L494)</x:f>
        <x:v>930</x:v>
      </x:c>
      <x:c r="G494" s="97" t="n">
        <x:f>MIN(ReadMe!$C$10,G493+M494)</x:f>
        <x:v>930</x:v>
      </x:c>
      <x:c r="H494" s="97" t="n">
        <x:f>MIN(ReadMe!$C$10,H493+N494)</x:f>
        <x:v>930</x:v>
      </x:c>
      <x:c r="I494" s="97" t="n">
        <x:f>IF(OR($A494&lt;=Drivers!$H$6,C493&gt;=ReadMe!$C$10),0,MAX(ReadMe!$C$15,(Drivers!$E$6+Drivers!$F$6*SIN($A494*ReadMe!$C$14+Drivers!$G$6))*INDEX(TrackData!$G$6:$G$315,MOD(INT(C493),ReadMe!$C$9)+1)*IF(AND($A494&gt;=Drivers!$I$6,$A494&lt;Drivers!$I$6+Drivers!$J$6),Drivers!$K$6,1)*IF(AND($A494&gt;=Drivers!$L$6,$A494&lt;Drivers!$L$6+Drivers!$M$6),Drivers!$N$6,1)))</x:f>
        <x:v>0</x:v>
      </x:c>
      <x:c r="J494" s="97" t="n">
        <x:f>IF(OR($A494&lt;=Drivers!$H$7,D493&gt;=ReadMe!$C$10),0,MAX(ReadMe!$C$15,(Drivers!$E$7+Drivers!$F$7*SIN($A494*ReadMe!$C$14+Drivers!$G$7))*INDEX(TrackData!$G$6:$G$315,MOD(INT(D493),ReadMe!$C$9)+1)*IF(AND($A494&gt;=Drivers!$I$7,$A494&lt;Drivers!$I$7+Drivers!$J$7),Drivers!$K$7,1)*IF(AND($A494&gt;=Drivers!$L$7,$A494&lt;Drivers!$L$7+Drivers!$M$7),Drivers!$N$7,1)))</x:f>
        <x:v>0</x:v>
      </x:c>
      <x:c r="K494" s="97" t="n">
        <x:f>IF(OR($A494&lt;=Drivers!$H$8,E493&gt;=ReadMe!$C$10),0,MAX(ReadMe!$C$15,(Drivers!$E$8+Drivers!$F$8*SIN($A494*ReadMe!$C$14+Drivers!$G$8))*INDEX(TrackData!$G$6:$G$315,MOD(INT(E493),ReadMe!$C$9)+1)*IF(AND($A494&gt;=Drivers!$I$8,$A494&lt;Drivers!$I$8+Drivers!$J$8),Drivers!$K$8,1)*IF(AND($A494&gt;=Drivers!$L$8,$A494&lt;Drivers!$L$8+Drivers!$M$8),Drivers!$N$8,1)))</x:f>
        <x:v>0</x:v>
      </x:c>
      <x:c r="L494" s="97" t="n">
        <x:f>IF(OR($A494&lt;=Drivers!$H$9,F493&gt;=ReadMe!$C$10),0,MAX(ReadMe!$C$15,(Drivers!$E$9+Drivers!$F$9*SIN($A494*ReadMe!$C$14+Drivers!$G$9))*INDEX(TrackData!$G$6:$G$315,MOD(INT(F493),ReadMe!$C$9)+1)*IF(AND($A494&gt;=Drivers!$I$9,$A494&lt;Drivers!$I$9+Drivers!$J$9),Drivers!$K$9,1)*IF(AND($A494&gt;=Drivers!$L$9,$A494&lt;Drivers!$L$9+Drivers!$M$9),Drivers!$N$9,1)))</x:f>
        <x:v>0</x:v>
      </x:c>
      <x:c r="M494" s="97" t="n">
        <x:f>IF(OR($A494&lt;=Drivers!$H$10,G493&gt;=ReadMe!$C$10),0,MAX(ReadMe!$C$15,(Drivers!$E$10+Drivers!$F$10*SIN($A494*ReadMe!$C$14+Drivers!$G$10))*INDEX(TrackData!$G$6:$G$315,MOD(INT(G493),ReadMe!$C$9)+1)*IF(AND($A494&gt;=Drivers!$I$10,$A494&lt;Drivers!$I$10+Drivers!$J$10),Drivers!$K$10,1)*IF(AND($A494&gt;=Drivers!$L$10,$A494&lt;Drivers!$L$10+Drivers!$M$10),Drivers!$N$10,1)))</x:f>
        <x:v>0</x:v>
      </x:c>
      <x:c r="N494" s="97" t="n">
        <x:f>IF(OR($A494&lt;=Drivers!$H$11,H493&gt;=ReadMe!$C$10),0,MAX(ReadMe!$C$15,(Drivers!$E$11+Drivers!$F$11*SIN($A494*ReadMe!$C$14+Drivers!$G$11))*INDEX(TrackData!$G$6:$G$315,MOD(INT(H493),ReadMe!$C$9)+1)*IF(AND($A494&gt;=Drivers!$I$11,$A494&lt;Drivers!$I$11+Drivers!$J$11),Drivers!$K$11,1)*IF(AND($A494&gt;=Drivers!$L$11,$A494&lt;Drivers!$L$11+Drivers!$M$11),Drivers!$N$11,1)))</x:f>
        <x:v>0</x:v>
      </x:c>
      <x:c r="O494" t="n">
        <x:f>MIN(ReadMe!$C$8,MAX(0,INT(C494/ReadMe!$C$9)))</x:f>
        <x:v>3</x:v>
      </x:c>
      <x:c r="P494" t="n">
        <x:f>MIN(ReadMe!$C$8,MAX(0,INT(D494/ReadMe!$C$9)))</x:f>
        <x:v>3</x:v>
      </x:c>
      <x:c r="Q494" t="n">
        <x:f>MIN(ReadMe!$C$8,MAX(0,INT(E494/ReadMe!$C$9)))</x:f>
        <x:v>3</x:v>
      </x:c>
      <x:c r="R494" t="n">
        <x:f>MIN(ReadMe!$C$8,MAX(0,INT(F494/ReadMe!$C$9)))</x:f>
        <x:v>3</x:v>
      </x:c>
      <x:c r="S494" t="n">
        <x:f>MIN(ReadMe!$C$8,MAX(0,INT(G494/ReadMe!$C$9)))</x:f>
        <x:v>3</x:v>
      </x:c>
      <x:c r="T494" t="n">
        <x:f>MIN(ReadMe!$C$8,MAX(0,INT(H494/ReadMe!$C$9)))</x:f>
        <x:v>3</x:v>
      </x:c>
    </x:row>
    <x:row r="495">
      <x:c r="A495" t="n">
        <x:v>489</x:v>
      </x:c>
      <x:c r="B495" s="97" t="n">
        <x:f>A495*ReadMe!$C$12</x:f>
        <x:v>122.25</x:v>
      </x:c>
      <x:c r="C495" s="97" t="n">
        <x:f>MIN(ReadMe!$C$10,C494+I495)</x:f>
        <x:v>930</x:v>
      </x:c>
      <x:c r="D495" s="97" t="n">
        <x:f>MIN(ReadMe!$C$10,D494+J495)</x:f>
        <x:v>930</x:v>
      </x:c>
      <x:c r="E495" s="97" t="n">
        <x:f>MIN(ReadMe!$C$10,E494+K495)</x:f>
        <x:v>930</x:v>
      </x:c>
      <x:c r="F495" s="97" t="n">
        <x:f>MIN(ReadMe!$C$10,F494+L495)</x:f>
        <x:v>930</x:v>
      </x:c>
      <x:c r="G495" s="97" t="n">
        <x:f>MIN(ReadMe!$C$10,G494+M495)</x:f>
        <x:v>930</x:v>
      </x:c>
      <x:c r="H495" s="97" t="n">
        <x:f>MIN(ReadMe!$C$10,H494+N495)</x:f>
        <x:v>930</x:v>
      </x:c>
      <x:c r="I495" s="97" t="n">
        <x:f>IF(OR($A495&lt;=Drivers!$H$6,C494&gt;=ReadMe!$C$10),0,MAX(ReadMe!$C$15,(Drivers!$E$6+Drivers!$F$6*SIN($A495*ReadMe!$C$14+Drivers!$G$6))*INDEX(TrackData!$G$6:$G$315,MOD(INT(C494),ReadMe!$C$9)+1)*IF(AND($A495&gt;=Drivers!$I$6,$A495&lt;Drivers!$I$6+Drivers!$J$6),Drivers!$K$6,1)*IF(AND($A495&gt;=Drivers!$L$6,$A495&lt;Drivers!$L$6+Drivers!$M$6),Drivers!$N$6,1)))</x:f>
        <x:v>0</x:v>
      </x:c>
      <x:c r="J495" s="97" t="n">
        <x:f>IF(OR($A495&lt;=Drivers!$H$7,D494&gt;=ReadMe!$C$10),0,MAX(ReadMe!$C$15,(Drivers!$E$7+Drivers!$F$7*SIN($A495*ReadMe!$C$14+Drivers!$G$7))*INDEX(TrackData!$G$6:$G$315,MOD(INT(D494),ReadMe!$C$9)+1)*IF(AND($A495&gt;=Drivers!$I$7,$A495&lt;Drivers!$I$7+Drivers!$J$7),Drivers!$K$7,1)*IF(AND($A495&gt;=Drivers!$L$7,$A495&lt;Drivers!$L$7+Drivers!$M$7),Drivers!$N$7,1)))</x:f>
        <x:v>0</x:v>
      </x:c>
      <x:c r="K495" s="97" t="n">
        <x:f>IF(OR($A495&lt;=Drivers!$H$8,E494&gt;=ReadMe!$C$10),0,MAX(ReadMe!$C$15,(Drivers!$E$8+Drivers!$F$8*SIN($A495*ReadMe!$C$14+Drivers!$G$8))*INDEX(TrackData!$G$6:$G$315,MOD(INT(E494),ReadMe!$C$9)+1)*IF(AND($A495&gt;=Drivers!$I$8,$A495&lt;Drivers!$I$8+Drivers!$J$8),Drivers!$K$8,1)*IF(AND($A495&gt;=Drivers!$L$8,$A495&lt;Drivers!$L$8+Drivers!$M$8),Drivers!$N$8,1)))</x:f>
        <x:v>0</x:v>
      </x:c>
      <x:c r="L495" s="97" t="n">
        <x:f>IF(OR($A495&lt;=Drivers!$H$9,F494&gt;=ReadMe!$C$10),0,MAX(ReadMe!$C$15,(Drivers!$E$9+Drivers!$F$9*SIN($A495*ReadMe!$C$14+Drivers!$G$9))*INDEX(TrackData!$G$6:$G$315,MOD(INT(F494),ReadMe!$C$9)+1)*IF(AND($A495&gt;=Drivers!$I$9,$A495&lt;Drivers!$I$9+Drivers!$J$9),Drivers!$K$9,1)*IF(AND($A495&gt;=Drivers!$L$9,$A495&lt;Drivers!$L$9+Drivers!$M$9),Drivers!$N$9,1)))</x:f>
        <x:v>0</x:v>
      </x:c>
      <x:c r="M495" s="97" t="n">
        <x:f>IF(OR($A495&lt;=Drivers!$H$10,G494&gt;=ReadMe!$C$10),0,MAX(ReadMe!$C$15,(Drivers!$E$10+Drivers!$F$10*SIN($A495*ReadMe!$C$14+Drivers!$G$10))*INDEX(TrackData!$G$6:$G$315,MOD(INT(G494),ReadMe!$C$9)+1)*IF(AND($A495&gt;=Drivers!$I$10,$A495&lt;Drivers!$I$10+Drivers!$J$10),Drivers!$K$10,1)*IF(AND($A495&gt;=Drivers!$L$10,$A495&lt;Drivers!$L$10+Drivers!$M$10),Drivers!$N$10,1)))</x:f>
        <x:v>0</x:v>
      </x:c>
      <x:c r="N495" s="97" t="n">
        <x:f>IF(OR($A495&lt;=Drivers!$H$11,H494&gt;=ReadMe!$C$10),0,MAX(ReadMe!$C$15,(Drivers!$E$11+Drivers!$F$11*SIN($A495*ReadMe!$C$14+Drivers!$G$11))*INDEX(TrackData!$G$6:$G$315,MOD(INT(H494),ReadMe!$C$9)+1)*IF(AND($A495&gt;=Drivers!$I$11,$A495&lt;Drivers!$I$11+Drivers!$J$11),Drivers!$K$11,1)*IF(AND($A495&gt;=Drivers!$L$11,$A495&lt;Drivers!$L$11+Drivers!$M$11),Drivers!$N$11,1)))</x:f>
        <x:v>0</x:v>
      </x:c>
      <x:c r="O495" t="n">
        <x:f>MIN(ReadMe!$C$8,MAX(0,INT(C495/ReadMe!$C$9)))</x:f>
        <x:v>3</x:v>
      </x:c>
      <x:c r="P495" t="n">
        <x:f>MIN(ReadMe!$C$8,MAX(0,INT(D495/ReadMe!$C$9)))</x:f>
        <x:v>3</x:v>
      </x:c>
      <x:c r="Q495" t="n">
        <x:f>MIN(ReadMe!$C$8,MAX(0,INT(E495/ReadMe!$C$9)))</x:f>
        <x:v>3</x:v>
      </x:c>
      <x:c r="R495" t="n">
        <x:f>MIN(ReadMe!$C$8,MAX(0,INT(F495/ReadMe!$C$9)))</x:f>
        <x:v>3</x:v>
      </x:c>
      <x:c r="S495" t="n">
        <x:f>MIN(ReadMe!$C$8,MAX(0,INT(G495/ReadMe!$C$9)))</x:f>
        <x:v>3</x:v>
      </x:c>
      <x:c r="T495" t="n">
        <x:f>MIN(ReadMe!$C$8,MAX(0,INT(H495/ReadMe!$C$9)))</x:f>
        <x:v>3</x:v>
      </x:c>
    </x:row>
    <x:row r="496">
      <x:c r="A496" t="n">
        <x:v>490</x:v>
      </x:c>
      <x:c r="B496" s="97" t="n">
        <x:f>A496*ReadMe!$C$12</x:f>
        <x:v>122.5</x:v>
      </x:c>
      <x:c r="C496" s="97" t="n">
        <x:f>MIN(ReadMe!$C$10,C495+I496)</x:f>
        <x:v>930</x:v>
      </x:c>
      <x:c r="D496" s="97" t="n">
        <x:f>MIN(ReadMe!$C$10,D495+J496)</x:f>
        <x:v>930</x:v>
      </x:c>
      <x:c r="E496" s="97" t="n">
        <x:f>MIN(ReadMe!$C$10,E495+K496)</x:f>
        <x:v>930</x:v>
      </x:c>
      <x:c r="F496" s="97" t="n">
        <x:f>MIN(ReadMe!$C$10,F495+L496)</x:f>
        <x:v>930</x:v>
      </x:c>
      <x:c r="G496" s="97" t="n">
        <x:f>MIN(ReadMe!$C$10,G495+M496)</x:f>
        <x:v>930</x:v>
      </x:c>
      <x:c r="H496" s="97" t="n">
        <x:f>MIN(ReadMe!$C$10,H495+N496)</x:f>
        <x:v>930</x:v>
      </x:c>
      <x:c r="I496" s="97" t="n">
        <x:f>IF(OR($A496&lt;=Drivers!$H$6,C495&gt;=ReadMe!$C$10),0,MAX(ReadMe!$C$15,(Drivers!$E$6+Drivers!$F$6*SIN($A496*ReadMe!$C$14+Drivers!$G$6))*INDEX(TrackData!$G$6:$G$315,MOD(INT(C495),ReadMe!$C$9)+1)*IF(AND($A496&gt;=Drivers!$I$6,$A496&lt;Drivers!$I$6+Drivers!$J$6),Drivers!$K$6,1)*IF(AND($A496&gt;=Drivers!$L$6,$A496&lt;Drivers!$L$6+Drivers!$M$6),Drivers!$N$6,1)))</x:f>
        <x:v>0</x:v>
      </x:c>
      <x:c r="J496" s="97" t="n">
        <x:f>IF(OR($A496&lt;=Drivers!$H$7,D495&gt;=ReadMe!$C$10),0,MAX(ReadMe!$C$15,(Drivers!$E$7+Drivers!$F$7*SIN($A496*ReadMe!$C$14+Drivers!$G$7))*INDEX(TrackData!$G$6:$G$315,MOD(INT(D495),ReadMe!$C$9)+1)*IF(AND($A496&gt;=Drivers!$I$7,$A496&lt;Drivers!$I$7+Drivers!$J$7),Drivers!$K$7,1)*IF(AND($A496&gt;=Drivers!$L$7,$A496&lt;Drivers!$L$7+Drivers!$M$7),Drivers!$N$7,1)))</x:f>
        <x:v>0</x:v>
      </x:c>
      <x:c r="K496" s="97" t="n">
        <x:f>IF(OR($A496&lt;=Drivers!$H$8,E495&gt;=ReadMe!$C$10),0,MAX(ReadMe!$C$15,(Drivers!$E$8+Drivers!$F$8*SIN($A496*ReadMe!$C$14+Drivers!$G$8))*INDEX(TrackData!$G$6:$G$315,MOD(INT(E495),ReadMe!$C$9)+1)*IF(AND($A496&gt;=Drivers!$I$8,$A496&lt;Drivers!$I$8+Drivers!$J$8),Drivers!$K$8,1)*IF(AND($A496&gt;=Drivers!$L$8,$A496&lt;Drivers!$L$8+Drivers!$M$8),Drivers!$N$8,1)))</x:f>
        <x:v>0</x:v>
      </x:c>
      <x:c r="L496" s="97" t="n">
        <x:f>IF(OR($A496&lt;=Drivers!$H$9,F495&gt;=ReadMe!$C$10),0,MAX(ReadMe!$C$15,(Drivers!$E$9+Drivers!$F$9*SIN($A496*ReadMe!$C$14+Drivers!$G$9))*INDEX(TrackData!$G$6:$G$315,MOD(INT(F495),ReadMe!$C$9)+1)*IF(AND($A496&gt;=Drivers!$I$9,$A496&lt;Drivers!$I$9+Drivers!$J$9),Drivers!$K$9,1)*IF(AND($A496&gt;=Drivers!$L$9,$A496&lt;Drivers!$L$9+Drivers!$M$9),Drivers!$N$9,1)))</x:f>
        <x:v>0</x:v>
      </x:c>
      <x:c r="M496" s="97" t="n">
        <x:f>IF(OR($A496&lt;=Drivers!$H$10,G495&gt;=ReadMe!$C$10),0,MAX(ReadMe!$C$15,(Drivers!$E$10+Drivers!$F$10*SIN($A496*ReadMe!$C$14+Drivers!$G$10))*INDEX(TrackData!$G$6:$G$315,MOD(INT(G495),ReadMe!$C$9)+1)*IF(AND($A496&gt;=Drivers!$I$10,$A496&lt;Drivers!$I$10+Drivers!$J$10),Drivers!$K$10,1)*IF(AND($A496&gt;=Drivers!$L$10,$A496&lt;Drivers!$L$10+Drivers!$M$10),Drivers!$N$10,1)))</x:f>
        <x:v>0</x:v>
      </x:c>
      <x:c r="N496" s="97" t="n">
        <x:f>IF(OR($A496&lt;=Drivers!$H$11,H495&gt;=ReadMe!$C$10),0,MAX(ReadMe!$C$15,(Drivers!$E$11+Drivers!$F$11*SIN($A496*ReadMe!$C$14+Drivers!$G$11))*INDEX(TrackData!$G$6:$G$315,MOD(INT(H495),ReadMe!$C$9)+1)*IF(AND($A496&gt;=Drivers!$I$11,$A496&lt;Drivers!$I$11+Drivers!$J$11),Drivers!$K$11,1)*IF(AND($A496&gt;=Drivers!$L$11,$A496&lt;Drivers!$L$11+Drivers!$M$11),Drivers!$N$11,1)))</x:f>
        <x:v>0</x:v>
      </x:c>
      <x:c r="O496" t="n">
        <x:f>MIN(ReadMe!$C$8,MAX(0,INT(C496/ReadMe!$C$9)))</x:f>
        <x:v>3</x:v>
      </x:c>
      <x:c r="P496" t="n">
        <x:f>MIN(ReadMe!$C$8,MAX(0,INT(D496/ReadMe!$C$9)))</x:f>
        <x:v>3</x:v>
      </x:c>
      <x:c r="Q496" t="n">
        <x:f>MIN(ReadMe!$C$8,MAX(0,INT(E496/ReadMe!$C$9)))</x:f>
        <x:v>3</x:v>
      </x:c>
      <x:c r="R496" t="n">
        <x:f>MIN(ReadMe!$C$8,MAX(0,INT(F496/ReadMe!$C$9)))</x:f>
        <x:v>3</x:v>
      </x:c>
      <x:c r="S496" t="n">
        <x:f>MIN(ReadMe!$C$8,MAX(0,INT(G496/ReadMe!$C$9)))</x:f>
        <x:v>3</x:v>
      </x:c>
      <x:c r="T496" t="n">
        <x:f>MIN(ReadMe!$C$8,MAX(0,INT(H496/ReadMe!$C$9)))</x:f>
        <x:v>3</x:v>
      </x:c>
    </x:row>
    <x:row r="497">
      <x:c r="A497" t="n">
        <x:v>491</x:v>
      </x:c>
      <x:c r="B497" s="97" t="n">
        <x:f>A497*ReadMe!$C$12</x:f>
        <x:v>122.75</x:v>
      </x:c>
      <x:c r="C497" s="97" t="n">
        <x:f>MIN(ReadMe!$C$10,C496+I497)</x:f>
        <x:v>930</x:v>
      </x:c>
      <x:c r="D497" s="97" t="n">
        <x:f>MIN(ReadMe!$C$10,D496+J497)</x:f>
        <x:v>930</x:v>
      </x:c>
      <x:c r="E497" s="97" t="n">
        <x:f>MIN(ReadMe!$C$10,E496+K497)</x:f>
        <x:v>930</x:v>
      </x:c>
      <x:c r="F497" s="97" t="n">
        <x:f>MIN(ReadMe!$C$10,F496+L497)</x:f>
        <x:v>930</x:v>
      </x:c>
      <x:c r="G497" s="97" t="n">
        <x:f>MIN(ReadMe!$C$10,G496+M497)</x:f>
        <x:v>930</x:v>
      </x:c>
      <x:c r="H497" s="97" t="n">
        <x:f>MIN(ReadMe!$C$10,H496+N497)</x:f>
        <x:v>930</x:v>
      </x:c>
      <x:c r="I497" s="97" t="n">
        <x:f>IF(OR($A497&lt;=Drivers!$H$6,C496&gt;=ReadMe!$C$10),0,MAX(ReadMe!$C$15,(Drivers!$E$6+Drivers!$F$6*SIN($A497*ReadMe!$C$14+Drivers!$G$6))*INDEX(TrackData!$G$6:$G$315,MOD(INT(C496),ReadMe!$C$9)+1)*IF(AND($A497&gt;=Drivers!$I$6,$A497&lt;Drivers!$I$6+Drivers!$J$6),Drivers!$K$6,1)*IF(AND($A497&gt;=Drivers!$L$6,$A497&lt;Drivers!$L$6+Drivers!$M$6),Drivers!$N$6,1)))</x:f>
        <x:v>0</x:v>
      </x:c>
      <x:c r="J497" s="97" t="n">
        <x:f>IF(OR($A497&lt;=Drivers!$H$7,D496&gt;=ReadMe!$C$10),0,MAX(ReadMe!$C$15,(Drivers!$E$7+Drivers!$F$7*SIN($A497*ReadMe!$C$14+Drivers!$G$7))*INDEX(TrackData!$G$6:$G$315,MOD(INT(D496),ReadMe!$C$9)+1)*IF(AND($A497&gt;=Drivers!$I$7,$A497&lt;Drivers!$I$7+Drivers!$J$7),Drivers!$K$7,1)*IF(AND($A497&gt;=Drivers!$L$7,$A497&lt;Drivers!$L$7+Drivers!$M$7),Drivers!$N$7,1)))</x:f>
        <x:v>0</x:v>
      </x:c>
      <x:c r="K497" s="97" t="n">
        <x:f>IF(OR($A497&lt;=Drivers!$H$8,E496&gt;=ReadMe!$C$10),0,MAX(ReadMe!$C$15,(Drivers!$E$8+Drivers!$F$8*SIN($A497*ReadMe!$C$14+Drivers!$G$8))*INDEX(TrackData!$G$6:$G$315,MOD(INT(E496),ReadMe!$C$9)+1)*IF(AND($A497&gt;=Drivers!$I$8,$A497&lt;Drivers!$I$8+Drivers!$J$8),Drivers!$K$8,1)*IF(AND($A497&gt;=Drivers!$L$8,$A497&lt;Drivers!$L$8+Drivers!$M$8),Drivers!$N$8,1)))</x:f>
        <x:v>0</x:v>
      </x:c>
      <x:c r="L497" s="97" t="n">
        <x:f>IF(OR($A497&lt;=Drivers!$H$9,F496&gt;=ReadMe!$C$10),0,MAX(ReadMe!$C$15,(Drivers!$E$9+Drivers!$F$9*SIN($A497*ReadMe!$C$14+Drivers!$G$9))*INDEX(TrackData!$G$6:$G$315,MOD(INT(F496),ReadMe!$C$9)+1)*IF(AND($A497&gt;=Drivers!$I$9,$A497&lt;Drivers!$I$9+Drivers!$J$9),Drivers!$K$9,1)*IF(AND($A497&gt;=Drivers!$L$9,$A497&lt;Drivers!$L$9+Drivers!$M$9),Drivers!$N$9,1)))</x:f>
        <x:v>0</x:v>
      </x:c>
      <x:c r="M497" s="97" t="n">
        <x:f>IF(OR($A497&lt;=Drivers!$H$10,G496&gt;=ReadMe!$C$10),0,MAX(ReadMe!$C$15,(Drivers!$E$10+Drivers!$F$10*SIN($A497*ReadMe!$C$14+Drivers!$G$10))*INDEX(TrackData!$G$6:$G$315,MOD(INT(G496),ReadMe!$C$9)+1)*IF(AND($A497&gt;=Drivers!$I$10,$A497&lt;Drivers!$I$10+Drivers!$J$10),Drivers!$K$10,1)*IF(AND($A497&gt;=Drivers!$L$10,$A497&lt;Drivers!$L$10+Drivers!$M$10),Drivers!$N$10,1)))</x:f>
        <x:v>0</x:v>
      </x:c>
      <x:c r="N497" s="97" t="n">
        <x:f>IF(OR($A497&lt;=Drivers!$H$11,H496&gt;=ReadMe!$C$10),0,MAX(ReadMe!$C$15,(Drivers!$E$11+Drivers!$F$11*SIN($A497*ReadMe!$C$14+Drivers!$G$11))*INDEX(TrackData!$G$6:$G$315,MOD(INT(H496),ReadMe!$C$9)+1)*IF(AND($A497&gt;=Drivers!$I$11,$A497&lt;Drivers!$I$11+Drivers!$J$11),Drivers!$K$11,1)*IF(AND($A497&gt;=Drivers!$L$11,$A497&lt;Drivers!$L$11+Drivers!$M$11),Drivers!$N$11,1)))</x:f>
        <x:v>0</x:v>
      </x:c>
      <x:c r="O497" t="n">
        <x:f>MIN(ReadMe!$C$8,MAX(0,INT(C497/ReadMe!$C$9)))</x:f>
        <x:v>3</x:v>
      </x:c>
      <x:c r="P497" t="n">
        <x:f>MIN(ReadMe!$C$8,MAX(0,INT(D497/ReadMe!$C$9)))</x:f>
        <x:v>3</x:v>
      </x:c>
      <x:c r="Q497" t="n">
        <x:f>MIN(ReadMe!$C$8,MAX(0,INT(E497/ReadMe!$C$9)))</x:f>
        <x:v>3</x:v>
      </x:c>
      <x:c r="R497" t="n">
        <x:f>MIN(ReadMe!$C$8,MAX(0,INT(F497/ReadMe!$C$9)))</x:f>
        <x:v>3</x:v>
      </x:c>
      <x:c r="S497" t="n">
        <x:f>MIN(ReadMe!$C$8,MAX(0,INT(G497/ReadMe!$C$9)))</x:f>
        <x:v>3</x:v>
      </x:c>
      <x:c r="T497" t="n">
        <x:f>MIN(ReadMe!$C$8,MAX(0,INT(H497/ReadMe!$C$9)))</x:f>
        <x:v>3</x:v>
      </x:c>
    </x:row>
    <x:row r="498">
      <x:c r="A498" t="n">
        <x:v>492</x:v>
      </x:c>
      <x:c r="B498" s="97" t="n">
        <x:f>A498*ReadMe!$C$12</x:f>
        <x:v>123</x:v>
      </x:c>
      <x:c r="C498" s="97" t="n">
        <x:f>MIN(ReadMe!$C$10,C497+I498)</x:f>
        <x:v>930</x:v>
      </x:c>
      <x:c r="D498" s="97" t="n">
        <x:f>MIN(ReadMe!$C$10,D497+J498)</x:f>
        <x:v>930</x:v>
      </x:c>
      <x:c r="E498" s="97" t="n">
        <x:f>MIN(ReadMe!$C$10,E497+K498)</x:f>
        <x:v>930</x:v>
      </x:c>
      <x:c r="F498" s="97" t="n">
        <x:f>MIN(ReadMe!$C$10,F497+L498)</x:f>
        <x:v>930</x:v>
      </x:c>
      <x:c r="G498" s="97" t="n">
        <x:f>MIN(ReadMe!$C$10,G497+M498)</x:f>
        <x:v>930</x:v>
      </x:c>
      <x:c r="H498" s="97" t="n">
        <x:f>MIN(ReadMe!$C$10,H497+N498)</x:f>
        <x:v>930</x:v>
      </x:c>
      <x:c r="I498" s="97" t="n">
        <x:f>IF(OR($A498&lt;=Drivers!$H$6,C497&gt;=ReadMe!$C$10),0,MAX(ReadMe!$C$15,(Drivers!$E$6+Drivers!$F$6*SIN($A498*ReadMe!$C$14+Drivers!$G$6))*INDEX(TrackData!$G$6:$G$315,MOD(INT(C497),ReadMe!$C$9)+1)*IF(AND($A498&gt;=Drivers!$I$6,$A498&lt;Drivers!$I$6+Drivers!$J$6),Drivers!$K$6,1)*IF(AND($A498&gt;=Drivers!$L$6,$A498&lt;Drivers!$L$6+Drivers!$M$6),Drivers!$N$6,1)))</x:f>
        <x:v>0</x:v>
      </x:c>
      <x:c r="J498" s="97" t="n">
        <x:f>IF(OR($A498&lt;=Drivers!$H$7,D497&gt;=ReadMe!$C$10),0,MAX(ReadMe!$C$15,(Drivers!$E$7+Drivers!$F$7*SIN($A498*ReadMe!$C$14+Drivers!$G$7))*INDEX(TrackData!$G$6:$G$315,MOD(INT(D497),ReadMe!$C$9)+1)*IF(AND($A498&gt;=Drivers!$I$7,$A498&lt;Drivers!$I$7+Drivers!$J$7),Drivers!$K$7,1)*IF(AND($A498&gt;=Drivers!$L$7,$A498&lt;Drivers!$L$7+Drivers!$M$7),Drivers!$N$7,1)))</x:f>
        <x:v>0</x:v>
      </x:c>
      <x:c r="K498" s="97" t="n">
        <x:f>IF(OR($A498&lt;=Drivers!$H$8,E497&gt;=ReadMe!$C$10),0,MAX(ReadMe!$C$15,(Drivers!$E$8+Drivers!$F$8*SIN($A498*ReadMe!$C$14+Drivers!$G$8))*INDEX(TrackData!$G$6:$G$315,MOD(INT(E497),ReadMe!$C$9)+1)*IF(AND($A498&gt;=Drivers!$I$8,$A498&lt;Drivers!$I$8+Drivers!$J$8),Drivers!$K$8,1)*IF(AND($A498&gt;=Drivers!$L$8,$A498&lt;Drivers!$L$8+Drivers!$M$8),Drivers!$N$8,1)))</x:f>
        <x:v>0</x:v>
      </x:c>
      <x:c r="L498" s="97" t="n">
        <x:f>IF(OR($A498&lt;=Drivers!$H$9,F497&gt;=ReadMe!$C$10),0,MAX(ReadMe!$C$15,(Drivers!$E$9+Drivers!$F$9*SIN($A498*ReadMe!$C$14+Drivers!$G$9))*INDEX(TrackData!$G$6:$G$315,MOD(INT(F497),ReadMe!$C$9)+1)*IF(AND($A498&gt;=Drivers!$I$9,$A498&lt;Drivers!$I$9+Drivers!$J$9),Drivers!$K$9,1)*IF(AND($A498&gt;=Drivers!$L$9,$A498&lt;Drivers!$L$9+Drivers!$M$9),Drivers!$N$9,1)))</x:f>
        <x:v>0</x:v>
      </x:c>
      <x:c r="M498" s="97" t="n">
        <x:f>IF(OR($A498&lt;=Drivers!$H$10,G497&gt;=ReadMe!$C$10),0,MAX(ReadMe!$C$15,(Drivers!$E$10+Drivers!$F$10*SIN($A498*ReadMe!$C$14+Drivers!$G$10))*INDEX(TrackData!$G$6:$G$315,MOD(INT(G497),ReadMe!$C$9)+1)*IF(AND($A498&gt;=Drivers!$I$10,$A498&lt;Drivers!$I$10+Drivers!$J$10),Drivers!$K$10,1)*IF(AND($A498&gt;=Drivers!$L$10,$A498&lt;Drivers!$L$10+Drivers!$M$10),Drivers!$N$10,1)))</x:f>
        <x:v>0</x:v>
      </x:c>
      <x:c r="N498" s="97" t="n">
        <x:f>IF(OR($A498&lt;=Drivers!$H$11,H497&gt;=ReadMe!$C$10),0,MAX(ReadMe!$C$15,(Drivers!$E$11+Drivers!$F$11*SIN($A498*ReadMe!$C$14+Drivers!$G$11))*INDEX(TrackData!$G$6:$G$315,MOD(INT(H497),ReadMe!$C$9)+1)*IF(AND($A498&gt;=Drivers!$I$11,$A498&lt;Drivers!$I$11+Drivers!$J$11),Drivers!$K$11,1)*IF(AND($A498&gt;=Drivers!$L$11,$A498&lt;Drivers!$L$11+Drivers!$M$11),Drivers!$N$11,1)))</x:f>
        <x:v>0</x:v>
      </x:c>
      <x:c r="O498" t="n">
        <x:f>MIN(ReadMe!$C$8,MAX(0,INT(C498/ReadMe!$C$9)))</x:f>
        <x:v>3</x:v>
      </x:c>
      <x:c r="P498" t="n">
        <x:f>MIN(ReadMe!$C$8,MAX(0,INT(D498/ReadMe!$C$9)))</x:f>
        <x:v>3</x:v>
      </x:c>
      <x:c r="Q498" t="n">
        <x:f>MIN(ReadMe!$C$8,MAX(0,INT(E498/ReadMe!$C$9)))</x:f>
        <x:v>3</x:v>
      </x:c>
      <x:c r="R498" t="n">
        <x:f>MIN(ReadMe!$C$8,MAX(0,INT(F498/ReadMe!$C$9)))</x:f>
        <x:v>3</x:v>
      </x:c>
      <x:c r="S498" t="n">
        <x:f>MIN(ReadMe!$C$8,MAX(0,INT(G498/ReadMe!$C$9)))</x:f>
        <x:v>3</x:v>
      </x:c>
      <x:c r="T498" t="n">
        <x:f>MIN(ReadMe!$C$8,MAX(0,INT(H498/ReadMe!$C$9)))</x:f>
        <x:v>3</x:v>
      </x:c>
    </x:row>
    <x:row r="499">
      <x:c r="A499" t="n">
        <x:v>493</x:v>
      </x:c>
      <x:c r="B499" s="97" t="n">
        <x:f>A499*ReadMe!$C$12</x:f>
        <x:v>123.25</x:v>
      </x:c>
      <x:c r="C499" s="97" t="n">
        <x:f>MIN(ReadMe!$C$10,C498+I499)</x:f>
        <x:v>930</x:v>
      </x:c>
      <x:c r="D499" s="97" t="n">
        <x:f>MIN(ReadMe!$C$10,D498+J499)</x:f>
        <x:v>930</x:v>
      </x:c>
      <x:c r="E499" s="97" t="n">
        <x:f>MIN(ReadMe!$C$10,E498+K499)</x:f>
        <x:v>930</x:v>
      </x:c>
      <x:c r="F499" s="97" t="n">
        <x:f>MIN(ReadMe!$C$10,F498+L499)</x:f>
        <x:v>930</x:v>
      </x:c>
      <x:c r="G499" s="97" t="n">
        <x:f>MIN(ReadMe!$C$10,G498+M499)</x:f>
        <x:v>930</x:v>
      </x:c>
      <x:c r="H499" s="97" t="n">
        <x:f>MIN(ReadMe!$C$10,H498+N499)</x:f>
        <x:v>930</x:v>
      </x:c>
      <x:c r="I499" s="97" t="n">
        <x:f>IF(OR($A499&lt;=Drivers!$H$6,C498&gt;=ReadMe!$C$10),0,MAX(ReadMe!$C$15,(Drivers!$E$6+Drivers!$F$6*SIN($A499*ReadMe!$C$14+Drivers!$G$6))*INDEX(TrackData!$G$6:$G$315,MOD(INT(C498),ReadMe!$C$9)+1)*IF(AND($A499&gt;=Drivers!$I$6,$A499&lt;Drivers!$I$6+Drivers!$J$6),Drivers!$K$6,1)*IF(AND($A499&gt;=Drivers!$L$6,$A499&lt;Drivers!$L$6+Drivers!$M$6),Drivers!$N$6,1)))</x:f>
        <x:v>0</x:v>
      </x:c>
      <x:c r="J499" s="97" t="n">
        <x:f>IF(OR($A499&lt;=Drivers!$H$7,D498&gt;=ReadMe!$C$10),0,MAX(ReadMe!$C$15,(Drivers!$E$7+Drivers!$F$7*SIN($A499*ReadMe!$C$14+Drivers!$G$7))*INDEX(TrackData!$G$6:$G$315,MOD(INT(D498),ReadMe!$C$9)+1)*IF(AND($A499&gt;=Drivers!$I$7,$A499&lt;Drivers!$I$7+Drivers!$J$7),Drivers!$K$7,1)*IF(AND($A499&gt;=Drivers!$L$7,$A499&lt;Drivers!$L$7+Drivers!$M$7),Drivers!$N$7,1)))</x:f>
        <x:v>0</x:v>
      </x:c>
      <x:c r="K499" s="97" t="n">
        <x:f>IF(OR($A499&lt;=Drivers!$H$8,E498&gt;=ReadMe!$C$10),0,MAX(ReadMe!$C$15,(Drivers!$E$8+Drivers!$F$8*SIN($A499*ReadMe!$C$14+Drivers!$G$8))*INDEX(TrackData!$G$6:$G$315,MOD(INT(E498),ReadMe!$C$9)+1)*IF(AND($A499&gt;=Drivers!$I$8,$A499&lt;Drivers!$I$8+Drivers!$J$8),Drivers!$K$8,1)*IF(AND($A499&gt;=Drivers!$L$8,$A499&lt;Drivers!$L$8+Drivers!$M$8),Drivers!$N$8,1)))</x:f>
        <x:v>0</x:v>
      </x:c>
      <x:c r="L499" s="97" t="n">
        <x:f>IF(OR($A499&lt;=Drivers!$H$9,F498&gt;=ReadMe!$C$10),0,MAX(ReadMe!$C$15,(Drivers!$E$9+Drivers!$F$9*SIN($A499*ReadMe!$C$14+Drivers!$G$9))*INDEX(TrackData!$G$6:$G$315,MOD(INT(F498),ReadMe!$C$9)+1)*IF(AND($A499&gt;=Drivers!$I$9,$A499&lt;Drivers!$I$9+Drivers!$J$9),Drivers!$K$9,1)*IF(AND($A499&gt;=Drivers!$L$9,$A499&lt;Drivers!$L$9+Drivers!$M$9),Drivers!$N$9,1)))</x:f>
        <x:v>0</x:v>
      </x:c>
      <x:c r="M499" s="97" t="n">
        <x:f>IF(OR($A499&lt;=Drivers!$H$10,G498&gt;=ReadMe!$C$10),0,MAX(ReadMe!$C$15,(Drivers!$E$10+Drivers!$F$10*SIN($A499*ReadMe!$C$14+Drivers!$G$10))*INDEX(TrackData!$G$6:$G$315,MOD(INT(G498),ReadMe!$C$9)+1)*IF(AND($A499&gt;=Drivers!$I$10,$A499&lt;Drivers!$I$10+Drivers!$J$10),Drivers!$K$10,1)*IF(AND($A499&gt;=Drivers!$L$10,$A499&lt;Drivers!$L$10+Drivers!$M$10),Drivers!$N$10,1)))</x:f>
        <x:v>0</x:v>
      </x:c>
      <x:c r="N499" s="97" t="n">
        <x:f>IF(OR($A499&lt;=Drivers!$H$11,H498&gt;=ReadMe!$C$10),0,MAX(ReadMe!$C$15,(Drivers!$E$11+Drivers!$F$11*SIN($A499*ReadMe!$C$14+Drivers!$G$11))*INDEX(TrackData!$G$6:$G$315,MOD(INT(H498),ReadMe!$C$9)+1)*IF(AND($A499&gt;=Drivers!$I$11,$A499&lt;Drivers!$I$11+Drivers!$J$11),Drivers!$K$11,1)*IF(AND($A499&gt;=Drivers!$L$11,$A499&lt;Drivers!$L$11+Drivers!$M$11),Drivers!$N$11,1)))</x:f>
        <x:v>0</x:v>
      </x:c>
      <x:c r="O499" t="n">
        <x:f>MIN(ReadMe!$C$8,MAX(0,INT(C499/ReadMe!$C$9)))</x:f>
        <x:v>3</x:v>
      </x:c>
      <x:c r="P499" t="n">
        <x:f>MIN(ReadMe!$C$8,MAX(0,INT(D499/ReadMe!$C$9)))</x:f>
        <x:v>3</x:v>
      </x:c>
      <x:c r="Q499" t="n">
        <x:f>MIN(ReadMe!$C$8,MAX(0,INT(E499/ReadMe!$C$9)))</x:f>
        <x:v>3</x:v>
      </x:c>
      <x:c r="R499" t="n">
        <x:f>MIN(ReadMe!$C$8,MAX(0,INT(F499/ReadMe!$C$9)))</x:f>
        <x:v>3</x:v>
      </x:c>
      <x:c r="S499" t="n">
        <x:f>MIN(ReadMe!$C$8,MAX(0,INT(G499/ReadMe!$C$9)))</x:f>
        <x:v>3</x:v>
      </x:c>
      <x:c r="T499" t="n">
        <x:f>MIN(ReadMe!$C$8,MAX(0,INT(H499/ReadMe!$C$9)))</x:f>
        <x:v>3</x:v>
      </x:c>
    </x:row>
    <x:row r="500">
      <x:c r="A500" t="n">
        <x:v>494</x:v>
      </x:c>
      <x:c r="B500" s="97" t="n">
        <x:f>A500*ReadMe!$C$12</x:f>
        <x:v>123.5</x:v>
      </x:c>
      <x:c r="C500" s="97" t="n">
        <x:f>MIN(ReadMe!$C$10,C499+I500)</x:f>
        <x:v>930</x:v>
      </x:c>
      <x:c r="D500" s="97" t="n">
        <x:f>MIN(ReadMe!$C$10,D499+J500)</x:f>
        <x:v>930</x:v>
      </x:c>
      <x:c r="E500" s="97" t="n">
        <x:f>MIN(ReadMe!$C$10,E499+K500)</x:f>
        <x:v>930</x:v>
      </x:c>
      <x:c r="F500" s="97" t="n">
        <x:f>MIN(ReadMe!$C$10,F499+L500)</x:f>
        <x:v>930</x:v>
      </x:c>
      <x:c r="G500" s="97" t="n">
        <x:f>MIN(ReadMe!$C$10,G499+M500)</x:f>
        <x:v>930</x:v>
      </x:c>
      <x:c r="H500" s="97" t="n">
        <x:f>MIN(ReadMe!$C$10,H499+N500)</x:f>
        <x:v>930</x:v>
      </x:c>
      <x:c r="I500" s="97" t="n">
        <x:f>IF(OR($A500&lt;=Drivers!$H$6,C499&gt;=ReadMe!$C$10),0,MAX(ReadMe!$C$15,(Drivers!$E$6+Drivers!$F$6*SIN($A500*ReadMe!$C$14+Drivers!$G$6))*INDEX(TrackData!$G$6:$G$315,MOD(INT(C499),ReadMe!$C$9)+1)*IF(AND($A500&gt;=Drivers!$I$6,$A500&lt;Drivers!$I$6+Drivers!$J$6),Drivers!$K$6,1)*IF(AND($A500&gt;=Drivers!$L$6,$A500&lt;Drivers!$L$6+Drivers!$M$6),Drivers!$N$6,1)))</x:f>
        <x:v>0</x:v>
      </x:c>
      <x:c r="J500" s="97" t="n">
        <x:f>IF(OR($A500&lt;=Drivers!$H$7,D499&gt;=ReadMe!$C$10),0,MAX(ReadMe!$C$15,(Drivers!$E$7+Drivers!$F$7*SIN($A500*ReadMe!$C$14+Drivers!$G$7))*INDEX(TrackData!$G$6:$G$315,MOD(INT(D499),ReadMe!$C$9)+1)*IF(AND($A500&gt;=Drivers!$I$7,$A500&lt;Drivers!$I$7+Drivers!$J$7),Drivers!$K$7,1)*IF(AND($A500&gt;=Drivers!$L$7,$A500&lt;Drivers!$L$7+Drivers!$M$7),Drivers!$N$7,1)))</x:f>
        <x:v>0</x:v>
      </x:c>
      <x:c r="K500" s="97" t="n">
        <x:f>IF(OR($A500&lt;=Drivers!$H$8,E499&gt;=ReadMe!$C$10),0,MAX(ReadMe!$C$15,(Drivers!$E$8+Drivers!$F$8*SIN($A500*ReadMe!$C$14+Drivers!$G$8))*INDEX(TrackData!$G$6:$G$315,MOD(INT(E499),ReadMe!$C$9)+1)*IF(AND($A500&gt;=Drivers!$I$8,$A500&lt;Drivers!$I$8+Drivers!$J$8),Drivers!$K$8,1)*IF(AND($A500&gt;=Drivers!$L$8,$A500&lt;Drivers!$L$8+Drivers!$M$8),Drivers!$N$8,1)))</x:f>
        <x:v>0</x:v>
      </x:c>
      <x:c r="L500" s="97" t="n">
        <x:f>IF(OR($A500&lt;=Drivers!$H$9,F499&gt;=ReadMe!$C$10),0,MAX(ReadMe!$C$15,(Drivers!$E$9+Drivers!$F$9*SIN($A500*ReadMe!$C$14+Drivers!$G$9))*INDEX(TrackData!$G$6:$G$315,MOD(INT(F499),ReadMe!$C$9)+1)*IF(AND($A500&gt;=Drivers!$I$9,$A500&lt;Drivers!$I$9+Drivers!$J$9),Drivers!$K$9,1)*IF(AND($A500&gt;=Drivers!$L$9,$A500&lt;Drivers!$L$9+Drivers!$M$9),Drivers!$N$9,1)))</x:f>
        <x:v>0</x:v>
      </x:c>
      <x:c r="M500" s="97" t="n">
        <x:f>IF(OR($A500&lt;=Drivers!$H$10,G499&gt;=ReadMe!$C$10),0,MAX(ReadMe!$C$15,(Drivers!$E$10+Drivers!$F$10*SIN($A500*ReadMe!$C$14+Drivers!$G$10))*INDEX(TrackData!$G$6:$G$315,MOD(INT(G499),ReadMe!$C$9)+1)*IF(AND($A500&gt;=Drivers!$I$10,$A500&lt;Drivers!$I$10+Drivers!$J$10),Drivers!$K$10,1)*IF(AND($A500&gt;=Drivers!$L$10,$A500&lt;Drivers!$L$10+Drivers!$M$10),Drivers!$N$10,1)))</x:f>
        <x:v>0</x:v>
      </x:c>
      <x:c r="N500" s="97" t="n">
        <x:f>IF(OR($A500&lt;=Drivers!$H$11,H499&gt;=ReadMe!$C$10),0,MAX(ReadMe!$C$15,(Drivers!$E$11+Drivers!$F$11*SIN($A500*ReadMe!$C$14+Drivers!$G$11))*INDEX(TrackData!$G$6:$G$315,MOD(INT(H499),ReadMe!$C$9)+1)*IF(AND($A500&gt;=Drivers!$I$11,$A500&lt;Drivers!$I$11+Drivers!$J$11),Drivers!$K$11,1)*IF(AND($A500&gt;=Drivers!$L$11,$A500&lt;Drivers!$L$11+Drivers!$M$11),Drivers!$N$11,1)))</x:f>
        <x:v>0</x:v>
      </x:c>
      <x:c r="O500" t="n">
        <x:f>MIN(ReadMe!$C$8,MAX(0,INT(C500/ReadMe!$C$9)))</x:f>
        <x:v>3</x:v>
      </x:c>
      <x:c r="P500" t="n">
        <x:f>MIN(ReadMe!$C$8,MAX(0,INT(D500/ReadMe!$C$9)))</x:f>
        <x:v>3</x:v>
      </x:c>
      <x:c r="Q500" t="n">
        <x:f>MIN(ReadMe!$C$8,MAX(0,INT(E500/ReadMe!$C$9)))</x:f>
        <x:v>3</x:v>
      </x:c>
      <x:c r="R500" t="n">
        <x:f>MIN(ReadMe!$C$8,MAX(0,INT(F500/ReadMe!$C$9)))</x:f>
        <x:v>3</x:v>
      </x:c>
      <x:c r="S500" t="n">
        <x:f>MIN(ReadMe!$C$8,MAX(0,INT(G500/ReadMe!$C$9)))</x:f>
        <x:v>3</x:v>
      </x:c>
      <x:c r="T500" t="n">
        <x:f>MIN(ReadMe!$C$8,MAX(0,INT(H500/ReadMe!$C$9)))</x:f>
        <x:v>3</x:v>
      </x:c>
    </x:row>
    <x:row r="501">
      <x:c r="A501" t="n">
        <x:v>495</x:v>
      </x:c>
      <x:c r="B501" s="97" t="n">
        <x:f>A501*ReadMe!$C$12</x:f>
        <x:v>123.75</x:v>
      </x:c>
      <x:c r="C501" s="97" t="n">
        <x:f>MIN(ReadMe!$C$10,C500+I501)</x:f>
        <x:v>930</x:v>
      </x:c>
      <x:c r="D501" s="97" t="n">
        <x:f>MIN(ReadMe!$C$10,D500+J501)</x:f>
        <x:v>930</x:v>
      </x:c>
      <x:c r="E501" s="97" t="n">
        <x:f>MIN(ReadMe!$C$10,E500+K501)</x:f>
        <x:v>930</x:v>
      </x:c>
      <x:c r="F501" s="97" t="n">
        <x:f>MIN(ReadMe!$C$10,F500+L501)</x:f>
        <x:v>930</x:v>
      </x:c>
      <x:c r="G501" s="97" t="n">
        <x:f>MIN(ReadMe!$C$10,G500+M501)</x:f>
        <x:v>930</x:v>
      </x:c>
      <x:c r="H501" s="97" t="n">
        <x:f>MIN(ReadMe!$C$10,H500+N501)</x:f>
        <x:v>930</x:v>
      </x:c>
      <x:c r="I501" s="97" t="n">
        <x:f>IF(OR($A501&lt;=Drivers!$H$6,C500&gt;=ReadMe!$C$10),0,MAX(ReadMe!$C$15,(Drivers!$E$6+Drivers!$F$6*SIN($A501*ReadMe!$C$14+Drivers!$G$6))*INDEX(TrackData!$G$6:$G$315,MOD(INT(C500),ReadMe!$C$9)+1)*IF(AND($A501&gt;=Drivers!$I$6,$A501&lt;Drivers!$I$6+Drivers!$J$6),Drivers!$K$6,1)*IF(AND($A501&gt;=Drivers!$L$6,$A501&lt;Drivers!$L$6+Drivers!$M$6),Drivers!$N$6,1)))</x:f>
        <x:v>0</x:v>
      </x:c>
      <x:c r="J501" s="97" t="n">
        <x:f>IF(OR($A501&lt;=Drivers!$H$7,D500&gt;=ReadMe!$C$10),0,MAX(ReadMe!$C$15,(Drivers!$E$7+Drivers!$F$7*SIN($A501*ReadMe!$C$14+Drivers!$G$7))*INDEX(TrackData!$G$6:$G$315,MOD(INT(D500),ReadMe!$C$9)+1)*IF(AND($A501&gt;=Drivers!$I$7,$A501&lt;Drivers!$I$7+Drivers!$J$7),Drivers!$K$7,1)*IF(AND($A501&gt;=Drivers!$L$7,$A501&lt;Drivers!$L$7+Drivers!$M$7),Drivers!$N$7,1)))</x:f>
        <x:v>0</x:v>
      </x:c>
      <x:c r="K501" s="97" t="n">
        <x:f>IF(OR($A501&lt;=Drivers!$H$8,E500&gt;=ReadMe!$C$10),0,MAX(ReadMe!$C$15,(Drivers!$E$8+Drivers!$F$8*SIN($A501*ReadMe!$C$14+Drivers!$G$8))*INDEX(TrackData!$G$6:$G$315,MOD(INT(E500),ReadMe!$C$9)+1)*IF(AND($A501&gt;=Drivers!$I$8,$A501&lt;Drivers!$I$8+Drivers!$J$8),Drivers!$K$8,1)*IF(AND($A501&gt;=Drivers!$L$8,$A501&lt;Drivers!$L$8+Drivers!$M$8),Drivers!$N$8,1)))</x:f>
        <x:v>0</x:v>
      </x:c>
      <x:c r="L501" s="97" t="n">
        <x:f>IF(OR($A501&lt;=Drivers!$H$9,F500&gt;=ReadMe!$C$10),0,MAX(ReadMe!$C$15,(Drivers!$E$9+Drivers!$F$9*SIN($A501*ReadMe!$C$14+Drivers!$G$9))*INDEX(TrackData!$G$6:$G$315,MOD(INT(F500),ReadMe!$C$9)+1)*IF(AND($A501&gt;=Drivers!$I$9,$A501&lt;Drivers!$I$9+Drivers!$J$9),Drivers!$K$9,1)*IF(AND($A501&gt;=Drivers!$L$9,$A501&lt;Drivers!$L$9+Drivers!$M$9),Drivers!$N$9,1)))</x:f>
        <x:v>0</x:v>
      </x:c>
      <x:c r="M501" s="97" t="n">
        <x:f>IF(OR($A501&lt;=Drivers!$H$10,G500&gt;=ReadMe!$C$10),0,MAX(ReadMe!$C$15,(Drivers!$E$10+Drivers!$F$10*SIN($A501*ReadMe!$C$14+Drivers!$G$10))*INDEX(TrackData!$G$6:$G$315,MOD(INT(G500),ReadMe!$C$9)+1)*IF(AND($A501&gt;=Drivers!$I$10,$A501&lt;Drivers!$I$10+Drivers!$J$10),Drivers!$K$10,1)*IF(AND($A501&gt;=Drivers!$L$10,$A501&lt;Drivers!$L$10+Drivers!$M$10),Drivers!$N$10,1)))</x:f>
        <x:v>0</x:v>
      </x:c>
      <x:c r="N501" s="97" t="n">
        <x:f>IF(OR($A501&lt;=Drivers!$H$11,H500&gt;=ReadMe!$C$10),0,MAX(ReadMe!$C$15,(Drivers!$E$11+Drivers!$F$11*SIN($A501*ReadMe!$C$14+Drivers!$G$11))*INDEX(TrackData!$G$6:$G$315,MOD(INT(H500),ReadMe!$C$9)+1)*IF(AND($A501&gt;=Drivers!$I$11,$A501&lt;Drivers!$I$11+Drivers!$J$11),Drivers!$K$11,1)*IF(AND($A501&gt;=Drivers!$L$11,$A501&lt;Drivers!$L$11+Drivers!$M$11),Drivers!$N$11,1)))</x:f>
        <x:v>0</x:v>
      </x:c>
      <x:c r="O501" t="n">
        <x:f>MIN(ReadMe!$C$8,MAX(0,INT(C501/ReadMe!$C$9)))</x:f>
        <x:v>3</x:v>
      </x:c>
      <x:c r="P501" t="n">
        <x:f>MIN(ReadMe!$C$8,MAX(0,INT(D501/ReadMe!$C$9)))</x:f>
        <x:v>3</x:v>
      </x:c>
      <x:c r="Q501" t="n">
        <x:f>MIN(ReadMe!$C$8,MAX(0,INT(E501/ReadMe!$C$9)))</x:f>
        <x:v>3</x:v>
      </x:c>
      <x:c r="R501" t="n">
        <x:f>MIN(ReadMe!$C$8,MAX(0,INT(F501/ReadMe!$C$9)))</x:f>
        <x:v>3</x:v>
      </x:c>
      <x:c r="S501" t="n">
        <x:f>MIN(ReadMe!$C$8,MAX(0,INT(G501/ReadMe!$C$9)))</x:f>
        <x:v>3</x:v>
      </x:c>
      <x:c r="T501" t="n">
        <x:f>MIN(ReadMe!$C$8,MAX(0,INT(H501/ReadMe!$C$9)))</x:f>
        <x:v>3</x:v>
      </x:c>
    </x:row>
    <x:row r="502">
      <x:c r="A502" t="n">
        <x:v>496</x:v>
      </x:c>
      <x:c r="B502" s="97" t="n">
        <x:f>A502*ReadMe!$C$12</x:f>
        <x:v>124</x:v>
      </x:c>
      <x:c r="C502" s="97" t="n">
        <x:f>MIN(ReadMe!$C$10,C501+I502)</x:f>
        <x:v>930</x:v>
      </x:c>
      <x:c r="D502" s="97" t="n">
        <x:f>MIN(ReadMe!$C$10,D501+J502)</x:f>
        <x:v>930</x:v>
      </x:c>
      <x:c r="E502" s="97" t="n">
        <x:f>MIN(ReadMe!$C$10,E501+K502)</x:f>
        <x:v>930</x:v>
      </x:c>
      <x:c r="F502" s="97" t="n">
        <x:f>MIN(ReadMe!$C$10,F501+L502)</x:f>
        <x:v>930</x:v>
      </x:c>
      <x:c r="G502" s="97" t="n">
        <x:f>MIN(ReadMe!$C$10,G501+M502)</x:f>
        <x:v>930</x:v>
      </x:c>
      <x:c r="H502" s="97" t="n">
        <x:f>MIN(ReadMe!$C$10,H501+N502)</x:f>
        <x:v>930</x:v>
      </x:c>
      <x:c r="I502" s="97" t="n">
        <x:f>IF(OR($A502&lt;=Drivers!$H$6,C501&gt;=ReadMe!$C$10),0,MAX(ReadMe!$C$15,(Drivers!$E$6+Drivers!$F$6*SIN($A502*ReadMe!$C$14+Drivers!$G$6))*INDEX(TrackData!$G$6:$G$315,MOD(INT(C501),ReadMe!$C$9)+1)*IF(AND($A502&gt;=Drivers!$I$6,$A502&lt;Drivers!$I$6+Drivers!$J$6),Drivers!$K$6,1)*IF(AND($A502&gt;=Drivers!$L$6,$A502&lt;Drivers!$L$6+Drivers!$M$6),Drivers!$N$6,1)))</x:f>
        <x:v>0</x:v>
      </x:c>
      <x:c r="J502" s="97" t="n">
        <x:f>IF(OR($A502&lt;=Drivers!$H$7,D501&gt;=ReadMe!$C$10),0,MAX(ReadMe!$C$15,(Drivers!$E$7+Drivers!$F$7*SIN($A502*ReadMe!$C$14+Drivers!$G$7))*INDEX(TrackData!$G$6:$G$315,MOD(INT(D501),ReadMe!$C$9)+1)*IF(AND($A502&gt;=Drivers!$I$7,$A502&lt;Drivers!$I$7+Drivers!$J$7),Drivers!$K$7,1)*IF(AND($A502&gt;=Drivers!$L$7,$A502&lt;Drivers!$L$7+Drivers!$M$7),Drivers!$N$7,1)))</x:f>
        <x:v>0</x:v>
      </x:c>
      <x:c r="K502" s="97" t="n">
        <x:f>IF(OR($A502&lt;=Drivers!$H$8,E501&gt;=ReadMe!$C$10),0,MAX(ReadMe!$C$15,(Drivers!$E$8+Drivers!$F$8*SIN($A502*ReadMe!$C$14+Drivers!$G$8))*INDEX(TrackData!$G$6:$G$315,MOD(INT(E501),ReadMe!$C$9)+1)*IF(AND($A502&gt;=Drivers!$I$8,$A502&lt;Drivers!$I$8+Drivers!$J$8),Drivers!$K$8,1)*IF(AND($A502&gt;=Drivers!$L$8,$A502&lt;Drivers!$L$8+Drivers!$M$8),Drivers!$N$8,1)))</x:f>
        <x:v>0</x:v>
      </x:c>
      <x:c r="L502" s="97" t="n">
        <x:f>IF(OR($A502&lt;=Drivers!$H$9,F501&gt;=ReadMe!$C$10),0,MAX(ReadMe!$C$15,(Drivers!$E$9+Drivers!$F$9*SIN($A502*ReadMe!$C$14+Drivers!$G$9))*INDEX(TrackData!$G$6:$G$315,MOD(INT(F501),ReadMe!$C$9)+1)*IF(AND($A502&gt;=Drivers!$I$9,$A502&lt;Drivers!$I$9+Drivers!$J$9),Drivers!$K$9,1)*IF(AND($A502&gt;=Drivers!$L$9,$A502&lt;Drivers!$L$9+Drivers!$M$9),Drivers!$N$9,1)))</x:f>
        <x:v>0</x:v>
      </x:c>
      <x:c r="M502" s="97" t="n">
        <x:f>IF(OR($A502&lt;=Drivers!$H$10,G501&gt;=ReadMe!$C$10),0,MAX(ReadMe!$C$15,(Drivers!$E$10+Drivers!$F$10*SIN($A502*ReadMe!$C$14+Drivers!$G$10))*INDEX(TrackData!$G$6:$G$315,MOD(INT(G501),ReadMe!$C$9)+1)*IF(AND($A502&gt;=Drivers!$I$10,$A502&lt;Drivers!$I$10+Drivers!$J$10),Drivers!$K$10,1)*IF(AND($A502&gt;=Drivers!$L$10,$A502&lt;Drivers!$L$10+Drivers!$M$10),Drivers!$N$10,1)))</x:f>
        <x:v>0</x:v>
      </x:c>
      <x:c r="N502" s="97" t="n">
        <x:f>IF(OR($A502&lt;=Drivers!$H$11,H501&gt;=ReadMe!$C$10),0,MAX(ReadMe!$C$15,(Drivers!$E$11+Drivers!$F$11*SIN($A502*ReadMe!$C$14+Drivers!$G$11))*INDEX(TrackData!$G$6:$G$315,MOD(INT(H501),ReadMe!$C$9)+1)*IF(AND($A502&gt;=Drivers!$I$11,$A502&lt;Drivers!$I$11+Drivers!$J$11),Drivers!$K$11,1)*IF(AND($A502&gt;=Drivers!$L$11,$A502&lt;Drivers!$L$11+Drivers!$M$11),Drivers!$N$11,1)))</x:f>
        <x:v>0</x:v>
      </x:c>
      <x:c r="O502" t="n">
        <x:f>MIN(ReadMe!$C$8,MAX(0,INT(C502/ReadMe!$C$9)))</x:f>
        <x:v>3</x:v>
      </x:c>
      <x:c r="P502" t="n">
        <x:f>MIN(ReadMe!$C$8,MAX(0,INT(D502/ReadMe!$C$9)))</x:f>
        <x:v>3</x:v>
      </x:c>
      <x:c r="Q502" t="n">
        <x:f>MIN(ReadMe!$C$8,MAX(0,INT(E502/ReadMe!$C$9)))</x:f>
        <x:v>3</x:v>
      </x:c>
      <x:c r="R502" t="n">
        <x:f>MIN(ReadMe!$C$8,MAX(0,INT(F502/ReadMe!$C$9)))</x:f>
        <x:v>3</x:v>
      </x:c>
      <x:c r="S502" t="n">
        <x:f>MIN(ReadMe!$C$8,MAX(0,INT(G502/ReadMe!$C$9)))</x:f>
        <x:v>3</x:v>
      </x:c>
      <x:c r="T502" t="n">
        <x:f>MIN(ReadMe!$C$8,MAX(0,INT(H502/ReadMe!$C$9)))</x:f>
        <x:v>3</x:v>
      </x:c>
    </x:row>
    <x:row r="503">
      <x:c r="A503" t="n">
        <x:v>497</x:v>
      </x:c>
      <x:c r="B503" s="97" t="n">
        <x:f>A503*ReadMe!$C$12</x:f>
        <x:v>124.25</x:v>
      </x:c>
      <x:c r="C503" s="97" t="n">
        <x:f>MIN(ReadMe!$C$10,C502+I503)</x:f>
        <x:v>930</x:v>
      </x:c>
      <x:c r="D503" s="97" t="n">
        <x:f>MIN(ReadMe!$C$10,D502+J503)</x:f>
        <x:v>930</x:v>
      </x:c>
      <x:c r="E503" s="97" t="n">
        <x:f>MIN(ReadMe!$C$10,E502+K503)</x:f>
        <x:v>930</x:v>
      </x:c>
      <x:c r="F503" s="97" t="n">
        <x:f>MIN(ReadMe!$C$10,F502+L503)</x:f>
        <x:v>930</x:v>
      </x:c>
      <x:c r="G503" s="97" t="n">
        <x:f>MIN(ReadMe!$C$10,G502+M503)</x:f>
        <x:v>930</x:v>
      </x:c>
      <x:c r="H503" s="97" t="n">
        <x:f>MIN(ReadMe!$C$10,H502+N503)</x:f>
        <x:v>930</x:v>
      </x:c>
      <x:c r="I503" s="97" t="n">
        <x:f>IF(OR($A503&lt;=Drivers!$H$6,C502&gt;=ReadMe!$C$10),0,MAX(ReadMe!$C$15,(Drivers!$E$6+Drivers!$F$6*SIN($A503*ReadMe!$C$14+Drivers!$G$6))*INDEX(TrackData!$G$6:$G$315,MOD(INT(C502),ReadMe!$C$9)+1)*IF(AND($A503&gt;=Drivers!$I$6,$A503&lt;Drivers!$I$6+Drivers!$J$6),Drivers!$K$6,1)*IF(AND($A503&gt;=Drivers!$L$6,$A503&lt;Drivers!$L$6+Drivers!$M$6),Drivers!$N$6,1)))</x:f>
        <x:v>0</x:v>
      </x:c>
      <x:c r="J503" s="97" t="n">
        <x:f>IF(OR($A503&lt;=Drivers!$H$7,D502&gt;=ReadMe!$C$10),0,MAX(ReadMe!$C$15,(Drivers!$E$7+Drivers!$F$7*SIN($A503*ReadMe!$C$14+Drivers!$G$7))*INDEX(TrackData!$G$6:$G$315,MOD(INT(D502),ReadMe!$C$9)+1)*IF(AND($A503&gt;=Drivers!$I$7,$A503&lt;Drivers!$I$7+Drivers!$J$7),Drivers!$K$7,1)*IF(AND($A503&gt;=Drivers!$L$7,$A503&lt;Drivers!$L$7+Drivers!$M$7),Drivers!$N$7,1)))</x:f>
        <x:v>0</x:v>
      </x:c>
      <x:c r="K503" s="97" t="n">
        <x:f>IF(OR($A503&lt;=Drivers!$H$8,E502&gt;=ReadMe!$C$10),0,MAX(ReadMe!$C$15,(Drivers!$E$8+Drivers!$F$8*SIN($A503*ReadMe!$C$14+Drivers!$G$8))*INDEX(TrackData!$G$6:$G$315,MOD(INT(E502),ReadMe!$C$9)+1)*IF(AND($A503&gt;=Drivers!$I$8,$A503&lt;Drivers!$I$8+Drivers!$J$8),Drivers!$K$8,1)*IF(AND($A503&gt;=Drivers!$L$8,$A503&lt;Drivers!$L$8+Drivers!$M$8),Drivers!$N$8,1)))</x:f>
        <x:v>0</x:v>
      </x:c>
      <x:c r="L503" s="97" t="n">
        <x:f>IF(OR($A503&lt;=Drivers!$H$9,F502&gt;=ReadMe!$C$10),0,MAX(ReadMe!$C$15,(Drivers!$E$9+Drivers!$F$9*SIN($A503*ReadMe!$C$14+Drivers!$G$9))*INDEX(TrackData!$G$6:$G$315,MOD(INT(F502),ReadMe!$C$9)+1)*IF(AND($A503&gt;=Drivers!$I$9,$A503&lt;Drivers!$I$9+Drivers!$J$9),Drivers!$K$9,1)*IF(AND($A503&gt;=Drivers!$L$9,$A503&lt;Drivers!$L$9+Drivers!$M$9),Drivers!$N$9,1)))</x:f>
        <x:v>0</x:v>
      </x:c>
      <x:c r="M503" s="97" t="n">
        <x:f>IF(OR($A503&lt;=Drivers!$H$10,G502&gt;=ReadMe!$C$10),0,MAX(ReadMe!$C$15,(Drivers!$E$10+Drivers!$F$10*SIN($A503*ReadMe!$C$14+Drivers!$G$10))*INDEX(TrackData!$G$6:$G$315,MOD(INT(G502),ReadMe!$C$9)+1)*IF(AND($A503&gt;=Drivers!$I$10,$A503&lt;Drivers!$I$10+Drivers!$J$10),Drivers!$K$10,1)*IF(AND($A503&gt;=Drivers!$L$10,$A503&lt;Drivers!$L$10+Drivers!$M$10),Drivers!$N$10,1)))</x:f>
        <x:v>0</x:v>
      </x:c>
      <x:c r="N503" s="97" t="n">
        <x:f>IF(OR($A503&lt;=Drivers!$H$11,H502&gt;=ReadMe!$C$10),0,MAX(ReadMe!$C$15,(Drivers!$E$11+Drivers!$F$11*SIN($A503*ReadMe!$C$14+Drivers!$G$11))*INDEX(TrackData!$G$6:$G$315,MOD(INT(H502),ReadMe!$C$9)+1)*IF(AND($A503&gt;=Drivers!$I$11,$A503&lt;Drivers!$I$11+Drivers!$J$11),Drivers!$K$11,1)*IF(AND($A503&gt;=Drivers!$L$11,$A503&lt;Drivers!$L$11+Drivers!$M$11),Drivers!$N$11,1)))</x:f>
        <x:v>0</x:v>
      </x:c>
      <x:c r="O503" t="n">
        <x:f>MIN(ReadMe!$C$8,MAX(0,INT(C503/ReadMe!$C$9)))</x:f>
        <x:v>3</x:v>
      </x:c>
      <x:c r="P503" t="n">
        <x:f>MIN(ReadMe!$C$8,MAX(0,INT(D503/ReadMe!$C$9)))</x:f>
        <x:v>3</x:v>
      </x:c>
      <x:c r="Q503" t="n">
        <x:f>MIN(ReadMe!$C$8,MAX(0,INT(E503/ReadMe!$C$9)))</x:f>
        <x:v>3</x:v>
      </x:c>
      <x:c r="R503" t="n">
        <x:f>MIN(ReadMe!$C$8,MAX(0,INT(F503/ReadMe!$C$9)))</x:f>
        <x:v>3</x:v>
      </x:c>
      <x:c r="S503" t="n">
        <x:f>MIN(ReadMe!$C$8,MAX(0,INT(G503/ReadMe!$C$9)))</x:f>
        <x:v>3</x:v>
      </x:c>
      <x:c r="T503" t="n">
        <x:f>MIN(ReadMe!$C$8,MAX(0,INT(H503/ReadMe!$C$9)))</x:f>
        <x:v>3</x:v>
      </x:c>
    </x:row>
    <x:row r="504">
      <x:c r="A504" t="n">
        <x:v>498</x:v>
      </x:c>
      <x:c r="B504" s="97" t="n">
        <x:f>A504*ReadMe!$C$12</x:f>
        <x:v>124.5</x:v>
      </x:c>
      <x:c r="C504" s="97" t="n">
        <x:f>MIN(ReadMe!$C$10,C503+I504)</x:f>
        <x:v>930</x:v>
      </x:c>
      <x:c r="D504" s="97" t="n">
        <x:f>MIN(ReadMe!$C$10,D503+J504)</x:f>
        <x:v>930</x:v>
      </x:c>
      <x:c r="E504" s="97" t="n">
        <x:f>MIN(ReadMe!$C$10,E503+K504)</x:f>
        <x:v>930</x:v>
      </x:c>
      <x:c r="F504" s="97" t="n">
        <x:f>MIN(ReadMe!$C$10,F503+L504)</x:f>
        <x:v>930</x:v>
      </x:c>
      <x:c r="G504" s="97" t="n">
        <x:f>MIN(ReadMe!$C$10,G503+M504)</x:f>
        <x:v>930</x:v>
      </x:c>
      <x:c r="H504" s="97" t="n">
        <x:f>MIN(ReadMe!$C$10,H503+N504)</x:f>
        <x:v>930</x:v>
      </x:c>
      <x:c r="I504" s="97" t="n">
        <x:f>IF(OR($A504&lt;=Drivers!$H$6,C503&gt;=ReadMe!$C$10),0,MAX(ReadMe!$C$15,(Drivers!$E$6+Drivers!$F$6*SIN($A504*ReadMe!$C$14+Drivers!$G$6))*INDEX(TrackData!$G$6:$G$315,MOD(INT(C503),ReadMe!$C$9)+1)*IF(AND($A504&gt;=Drivers!$I$6,$A504&lt;Drivers!$I$6+Drivers!$J$6),Drivers!$K$6,1)*IF(AND($A504&gt;=Drivers!$L$6,$A504&lt;Drivers!$L$6+Drivers!$M$6),Drivers!$N$6,1)))</x:f>
        <x:v>0</x:v>
      </x:c>
      <x:c r="J504" s="97" t="n">
        <x:f>IF(OR($A504&lt;=Drivers!$H$7,D503&gt;=ReadMe!$C$10),0,MAX(ReadMe!$C$15,(Drivers!$E$7+Drivers!$F$7*SIN($A504*ReadMe!$C$14+Drivers!$G$7))*INDEX(TrackData!$G$6:$G$315,MOD(INT(D503),ReadMe!$C$9)+1)*IF(AND($A504&gt;=Drivers!$I$7,$A504&lt;Drivers!$I$7+Drivers!$J$7),Drivers!$K$7,1)*IF(AND($A504&gt;=Drivers!$L$7,$A504&lt;Drivers!$L$7+Drivers!$M$7),Drivers!$N$7,1)))</x:f>
        <x:v>0</x:v>
      </x:c>
      <x:c r="K504" s="97" t="n">
        <x:f>IF(OR($A504&lt;=Drivers!$H$8,E503&gt;=ReadMe!$C$10),0,MAX(ReadMe!$C$15,(Drivers!$E$8+Drivers!$F$8*SIN($A504*ReadMe!$C$14+Drivers!$G$8))*INDEX(TrackData!$G$6:$G$315,MOD(INT(E503),ReadMe!$C$9)+1)*IF(AND($A504&gt;=Drivers!$I$8,$A504&lt;Drivers!$I$8+Drivers!$J$8),Drivers!$K$8,1)*IF(AND($A504&gt;=Drivers!$L$8,$A504&lt;Drivers!$L$8+Drivers!$M$8),Drivers!$N$8,1)))</x:f>
        <x:v>0</x:v>
      </x:c>
      <x:c r="L504" s="97" t="n">
        <x:f>IF(OR($A504&lt;=Drivers!$H$9,F503&gt;=ReadMe!$C$10),0,MAX(ReadMe!$C$15,(Drivers!$E$9+Drivers!$F$9*SIN($A504*ReadMe!$C$14+Drivers!$G$9))*INDEX(TrackData!$G$6:$G$315,MOD(INT(F503),ReadMe!$C$9)+1)*IF(AND($A504&gt;=Drivers!$I$9,$A504&lt;Drivers!$I$9+Drivers!$J$9),Drivers!$K$9,1)*IF(AND($A504&gt;=Drivers!$L$9,$A504&lt;Drivers!$L$9+Drivers!$M$9),Drivers!$N$9,1)))</x:f>
        <x:v>0</x:v>
      </x:c>
      <x:c r="M504" s="97" t="n">
        <x:f>IF(OR($A504&lt;=Drivers!$H$10,G503&gt;=ReadMe!$C$10),0,MAX(ReadMe!$C$15,(Drivers!$E$10+Drivers!$F$10*SIN($A504*ReadMe!$C$14+Drivers!$G$10))*INDEX(TrackData!$G$6:$G$315,MOD(INT(G503),ReadMe!$C$9)+1)*IF(AND($A504&gt;=Drivers!$I$10,$A504&lt;Drivers!$I$10+Drivers!$J$10),Drivers!$K$10,1)*IF(AND($A504&gt;=Drivers!$L$10,$A504&lt;Drivers!$L$10+Drivers!$M$10),Drivers!$N$10,1)))</x:f>
        <x:v>0</x:v>
      </x:c>
      <x:c r="N504" s="97" t="n">
        <x:f>IF(OR($A504&lt;=Drivers!$H$11,H503&gt;=ReadMe!$C$10),0,MAX(ReadMe!$C$15,(Drivers!$E$11+Drivers!$F$11*SIN($A504*ReadMe!$C$14+Drivers!$G$11))*INDEX(TrackData!$G$6:$G$315,MOD(INT(H503),ReadMe!$C$9)+1)*IF(AND($A504&gt;=Drivers!$I$11,$A504&lt;Drivers!$I$11+Drivers!$J$11),Drivers!$K$11,1)*IF(AND($A504&gt;=Drivers!$L$11,$A504&lt;Drivers!$L$11+Drivers!$M$11),Drivers!$N$11,1)))</x:f>
        <x:v>0</x:v>
      </x:c>
      <x:c r="O504" t="n">
        <x:f>MIN(ReadMe!$C$8,MAX(0,INT(C504/ReadMe!$C$9)))</x:f>
        <x:v>3</x:v>
      </x:c>
      <x:c r="P504" t="n">
        <x:f>MIN(ReadMe!$C$8,MAX(0,INT(D504/ReadMe!$C$9)))</x:f>
        <x:v>3</x:v>
      </x:c>
      <x:c r="Q504" t="n">
        <x:f>MIN(ReadMe!$C$8,MAX(0,INT(E504/ReadMe!$C$9)))</x:f>
        <x:v>3</x:v>
      </x:c>
      <x:c r="R504" t="n">
        <x:f>MIN(ReadMe!$C$8,MAX(0,INT(F504/ReadMe!$C$9)))</x:f>
        <x:v>3</x:v>
      </x:c>
      <x:c r="S504" t="n">
        <x:f>MIN(ReadMe!$C$8,MAX(0,INT(G504/ReadMe!$C$9)))</x:f>
        <x:v>3</x:v>
      </x:c>
      <x:c r="T504" t="n">
        <x:f>MIN(ReadMe!$C$8,MAX(0,INT(H504/ReadMe!$C$9)))</x:f>
        <x:v>3</x:v>
      </x:c>
    </x:row>
    <x:row r="505">
      <x:c r="A505" t="n">
        <x:v>499</x:v>
      </x:c>
      <x:c r="B505" s="97" t="n">
        <x:f>A505*ReadMe!$C$12</x:f>
        <x:v>124.75</x:v>
      </x:c>
      <x:c r="C505" s="97" t="n">
        <x:f>MIN(ReadMe!$C$10,C504+I505)</x:f>
        <x:v>930</x:v>
      </x:c>
      <x:c r="D505" s="97" t="n">
        <x:f>MIN(ReadMe!$C$10,D504+J505)</x:f>
        <x:v>930</x:v>
      </x:c>
      <x:c r="E505" s="97" t="n">
        <x:f>MIN(ReadMe!$C$10,E504+K505)</x:f>
        <x:v>930</x:v>
      </x:c>
      <x:c r="F505" s="97" t="n">
        <x:f>MIN(ReadMe!$C$10,F504+L505)</x:f>
        <x:v>930</x:v>
      </x:c>
      <x:c r="G505" s="97" t="n">
        <x:f>MIN(ReadMe!$C$10,G504+M505)</x:f>
        <x:v>930</x:v>
      </x:c>
      <x:c r="H505" s="97" t="n">
        <x:f>MIN(ReadMe!$C$10,H504+N505)</x:f>
        <x:v>930</x:v>
      </x:c>
      <x:c r="I505" s="97" t="n">
        <x:f>IF(OR($A505&lt;=Drivers!$H$6,C504&gt;=ReadMe!$C$10),0,MAX(ReadMe!$C$15,(Drivers!$E$6+Drivers!$F$6*SIN($A505*ReadMe!$C$14+Drivers!$G$6))*INDEX(TrackData!$G$6:$G$315,MOD(INT(C504),ReadMe!$C$9)+1)*IF(AND($A505&gt;=Drivers!$I$6,$A505&lt;Drivers!$I$6+Drivers!$J$6),Drivers!$K$6,1)*IF(AND($A505&gt;=Drivers!$L$6,$A505&lt;Drivers!$L$6+Drivers!$M$6),Drivers!$N$6,1)))</x:f>
        <x:v>0</x:v>
      </x:c>
      <x:c r="J505" s="97" t="n">
        <x:f>IF(OR($A505&lt;=Drivers!$H$7,D504&gt;=ReadMe!$C$10),0,MAX(ReadMe!$C$15,(Drivers!$E$7+Drivers!$F$7*SIN($A505*ReadMe!$C$14+Drivers!$G$7))*INDEX(TrackData!$G$6:$G$315,MOD(INT(D504),ReadMe!$C$9)+1)*IF(AND($A505&gt;=Drivers!$I$7,$A505&lt;Drivers!$I$7+Drivers!$J$7),Drivers!$K$7,1)*IF(AND($A505&gt;=Drivers!$L$7,$A505&lt;Drivers!$L$7+Drivers!$M$7),Drivers!$N$7,1)))</x:f>
        <x:v>0</x:v>
      </x:c>
      <x:c r="K505" s="97" t="n">
        <x:f>IF(OR($A505&lt;=Drivers!$H$8,E504&gt;=ReadMe!$C$10),0,MAX(ReadMe!$C$15,(Drivers!$E$8+Drivers!$F$8*SIN($A505*ReadMe!$C$14+Drivers!$G$8))*INDEX(TrackData!$G$6:$G$315,MOD(INT(E504),ReadMe!$C$9)+1)*IF(AND($A505&gt;=Drivers!$I$8,$A505&lt;Drivers!$I$8+Drivers!$J$8),Drivers!$K$8,1)*IF(AND($A505&gt;=Drivers!$L$8,$A505&lt;Drivers!$L$8+Drivers!$M$8),Drivers!$N$8,1)))</x:f>
        <x:v>0</x:v>
      </x:c>
      <x:c r="L505" s="97" t="n">
        <x:f>IF(OR($A505&lt;=Drivers!$H$9,F504&gt;=ReadMe!$C$10),0,MAX(ReadMe!$C$15,(Drivers!$E$9+Drivers!$F$9*SIN($A505*ReadMe!$C$14+Drivers!$G$9))*INDEX(TrackData!$G$6:$G$315,MOD(INT(F504),ReadMe!$C$9)+1)*IF(AND($A505&gt;=Drivers!$I$9,$A505&lt;Drivers!$I$9+Drivers!$J$9),Drivers!$K$9,1)*IF(AND($A505&gt;=Drivers!$L$9,$A505&lt;Drivers!$L$9+Drivers!$M$9),Drivers!$N$9,1)))</x:f>
        <x:v>0</x:v>
      </x:c>
      <x:c r="M505" s="97" t="n">
        <x:f>IF(OR($A505&lt;=Drivers!$H$10,G504&gt;=ReadMe!$C$10),0,MAX(ReadMe!$C$15,(Drivers!$E$10+Drivers!$F$10*SIN($A505*ReadMe!$C$14+Drivers!$G$10))*INDEX(TrackData!$G$6:$G$315,MOD(INT(G504),ReadMe!$C$9)+1)*IF(AND($A505&gt;=Drivers!$I$10,$A505&lt;Drivers!$I$10+Drivers!$J$10),Drivers!$K$10,1)*IF(AND($A505&gt;=Drivers!$L$10,$A505&lt;Drivers!$L$10+Drivers!$M$10),Drivers!$N$10,1)))</x:f>
        <x:v>0</x:v>
      </x:c>
      <x:c r="N505" s="97" t="n">
        <x:f>IF(OR($A505&lt;=Drivers!$H$11,H504&gt;=ReadMe!$C$10),0,MAX(ReadMe!$C$15,(Drivers!$E$11+Drivers!$F$11*SIN($A505*ReadMe!$C$14+Drivers!$G$11))*INDEX(TrackData!$G$6:$G$315,MOD(INT(H504),ReadMe!$C$9)+1)*IF(AND($A505&gt;=Drivers!$I$11,$A505&lt;Drivers!$I$11+Drivers!$J$11),Drivers!$K$11,1)*IF(AND($A505&gt;=Drivers!$L$11,$A505&lt;Drivers!$L$11+Drivers!$M$11),Drivers!$N$11,1)))</x:f>
        <x:v>0</x:v>
      </x:c>
      <x:c r="O505" t="n">
        <x:f>MIN(ReadMe!$C$8,MAX(0,INT(C505/ReadMe!$C$9)))</x:f>
        <x:v>3</x:v>
      </x:c>
      <x:c r="P505" t="n">
        <x:f>MIN(ReadMe!$C$8,MAX(0,INT(D505/ReadMe!$C$9)))</x:f>
        <x:v>3</x:v>
      </x:c>
      <x:c r="Q505" t="n">
        <x:f>MIN(ReadMe!$C$8,MAX(0,INT(E505/ReadMe!$C$9)))</x:f>
        <x:v>3</x:v>
      </x:c>
      <x:c r="R505" t="n">
        <x:f>MIN(ReadMe!$C$8,MAX(0,INT(F505/ReadMe!$C$9)))</x:f>
        <x:v>3</x:v>
      </x:c>
      <x:c r="S505" t="n">
        <x:f>MIN(ReadMe!$C$8,MAX(0,INT(G505/ReadMe!$C$9)))</x:f>
        <x:v>3</x:v>
      </x:c>
      <x:c r="T505" t="n">
        <x:f>MIN(ReadMe!$C$8,MAX(0,INT(H505/ReadMe!$C$9)))</x:f>
        <x:v>3</x:v>
      </x:c>
    </x:row>
    <x:row r="506">
      <x:c r="A506" t="n">
        <x:v>500</x:v>
      </x:c>
      <x:c r="B506" s="97" t="n">
        <x:f>A506*ReadMe!$C$12</x:f>
        <x:v>125</x:v>
      </x:c>
      <x:c r="C506" s="97" t="n">
        <x:f>MIN(ReadMe!$C$10,C505+I506)</x:f>
        <x:v>930</x:v>
      </x:c>
      <x:c r="D506" s="97" t="n">
        <x:f>MIN(ReadMe!$C$10,D505+J506)</x:f>
        <x:v>930</x:v>
      </x:c>
      <x:c r="E506" s="97" t="n">
        <x:f>MIN(ReadMe!$C$10,E505+K506)</x:f>
        <x:v>930</x:v>
      </x:c>
      <x:c r="F506" s="97" t="n">
        <x:f>MIN(ReadMe!$C$10,F505+L506)</x:f>
        <x:v>930</x:v>
      </x:c>
      <x:c r="G506" s="97" t="n">
        <x:f>MIN(ReadMe!$C$10,G505+M506)</x:f>
        <x:v>930</x:v>
      </x:c>
      <x:c r="H506" s="97" t="n">
        <x:f>MIN(ReadMe!$C$10,H505+N506)</x:f>
        <x:v>930</x:v>
      </x:c>
      <x:c r="I506" s="97" t="n">
        <x:f>IF(OR($A506&lt;=Drivers!$H$6,C505&gt;=ReadMe!$C$10),0,MAX(ReadMe!$C$15,(Drivers!$E$6+Drivers!$F$6*SIN($A506*ReadMe!$C$14+Drivers!$G$6))*INDEX(TrackData!$G$6:$G$315,MOD(INT(C505),ReadMe!$C$9)+1)*IF(AND($A506&gt;=Drivers!$I$6,$A506&lt;Drivers!$I$6+Drivers!$J$6),Drivers!$K$6,1)*IF(AND($A506&gt;=Drivers!$L$6,$A506&lt;Drivers!$L$6+Drivers!$M$6),Drivers!$N$6,1)))</x:f>
        <x:v>0</x:v>
      </x:c>
      <x:c r="J506" s="97" t="n">
        <x:f>IF(OR($A506&lt;=Drivers!$H$7,D505&gt;=ReadMe!$C$10),0,MAX(ReadMe!$C$15,(Drivers!$E$7+Drivers!$F$7*SIN($A506*ReadMe!$C$14+Drivers!$G$7))*INDEX(TrackData!$G$6:$G$315,MOD(INT(D505),ReadMe!$C$9)+1)*IF(AND($A506&gt;=Drivers!$I$7,$A506&lt;Drivers!$I$7+Drivers!$J$7),Drivers!$K$7,1)*IF(AND($A506&gt;=Drivers!$L$7,$A506&lt;Drivers!$L$7+Drivers!$M$7),Drivers!$N$7,1)))</x:f>
        <x:v>0</x:v>
      </x:c>
      <x:c r="K506" s="97" t="n">
        <x:f>IF(OR($A506&lt;=Drivers!$H$8,E505&gt;=ReadMe!$C$10),0,MAX(ReadMe!$C$15,(Drivers!$E$8+Drivers!$F$8*SIN($A506*ReadMe!$C$14+Drivers!$G$8))*INDEX(TrackData!$G$6:$G$315,MOD(INT(E505),ReadMe!$C$9)+1)*IF(AND($A506&gt;=Drivers!$I$8,$A506&lt;Drivers!$I$8+Drivers!$J$8),Drivers!$K$8,1)*IF(AND($A506&gt;=Drivers!$L$8,$A506&lt;Drivers!$L$8+Drivers!$M$8),Drivers!$N$8,1)))</x:f>
        <x:v>0</x:v>
      </x:c>
      <x:c r="L506" s="97" t="n">
        <x:f>IF(OR($A506&lt;=Drivers!$H$9,F505&gt;=ReadMe!$C$10),0,MAX(ReadMe!$C$15,(Drivers!$E$9+Drivers!$F$9*SIN($A506*ReadMe!$C$14+Drivers!$G$9))*INDEX(TrackData!$G$6:$G$315,MOD(INT(F505),ReadMe!$C$9)+1)*IF(AND($A506&gt;=Drivers!$I$9,$A506&lt;Drivers!$I$9+Drivers!$J$9),Drivers!$K$9,1)*IF(AND($A506&gt;=Drivers!$L$9,$A506&lt;Drivers!$L$9+Drivers!$M$9),Drivers!$N$9,1)))</x:f>
        <x:v>0</x:v>
      </x:c>
      <x:c r="M506" s="97" t="n">
        <x:f>IF(OR($A506&lt;=Drivers!$H$10,G505&gt;=ReadMe!$C$10),0,MAX(ReadMe!$C$15,(Drivers!$E$10+Drivers!$F$10*SIN($A506*ReadMe!$C$14+Drivers!$G$10))*INDEX(TrackData!$G$6:$G$315,MOD(INT(G505),ReadMe!$C$9)+1)*IF(AND($A506&gt;=Drivers!$I$10,$A506&lt;Drivers!$I$10+Drivers!$J$10),Drivers!$K$10,1)*IF(AND($A506&gt;=Drivers!$L$10,$A506&lt;Drivers!$L$10+Drivers!$M$10),Drivers!$N$10,1)))</x:f>
        <x:v>0</x:v>
      </x:c>
      <x:c r="N506" s="97" t="n">
        <x:f>IF(OR($A506&lt;=Drivers!$H$11,H505&gt;=ReadMe!$C$10),0,MAX(ReadMe!$C$15,(Drivers!$E$11+Drivers!$F$11*SIN($A506*ReadMe!$C$14+Drivers!$G$11))*INDEX(TrackData!$G$6:$G$315,MOD(INT(H505),ReadMe!$C$9)+1)*IF(AND($A506&gt;=Drivers!$I$11,$A506&lt;Drivers!$I$11+Drivers!$J$11),Drivers!$K$11,1)*IF(AND($A506&gt;=Drivers!$L$11,$A506&lt;Drivers!$L$11+Drivers!$M$11),Drivers!$N$11,1)))</x:f>
        <x:v>0</x:v>
      </x:c>
      <x:c r="O506" t="n">
        <x:f>MIN(ReadMe!$C$8,MAX(0,INT(C506/ReadMe!$C$9)))</x:f>
        <x:v>3</x:v>
      </x:c>
      <x:c r="P506" t="n">
        <x:f>MIN(ReadMe!$C$8,MAX(0,INT(D506/ReadMe!$C$9)))</x:f>
        <x:v>3</x:v>
      </x:c>
      <x:c r="Q506" t="n">
        <x:f>MIN(ReadMe!$C$8,MAX(0,INT(E506/ReadMe!$C$9)))</x:f>
        <x:v>3</x:v>
      </x:c>
      <x:c r="R506" t="n">
        <x:f>MIN(ReadMe!$C$8,MAX(0,INT(F506/ReadMe!$C$9)))</x:f>
        <x:v>3</x:v>
      </x:c>
      <x:c r="S506" t="n">
        <x:f>MIN(ReadMe!$C$8,MAX(0,INT(G506/ReadMe!$C$9)))</x:f>
        <x:v>3</x:v>
      </x:c>
      <x:c r="T506" t="n">
        <x:f>MIN(ReadMe!$C$8,MAX(0,INT(H506/ReadMe!$C$9)))</x:f>
        <x:v>3</x:v>
      </x:c>
    </x:row>
    <x:row r="507">
      <x:c r="A507" t="n">
        <x:v>501</x:v>
      </x:c>
      <x:c r="B507" s="97" t="n">
        <x:f>A507*ReadMe!$C$12</x:f>
        <x:v>125.25</x:v>
      </x:c>
      <x:c r="C507" s="97" t="n">
        <x:f>MIN(ReadMe!$C$10,C506+I507)</x:f>
        <x:v>930</x:v>
      </x:c>
      <x:c r="D507" s="97" t="n">
        <x:f>MIN(ReadMe!$C$10,D506+J507)</x:f>
        <x:v>930</x:v>
      </x:c>
      <x:c r="E507" s="97" t="n">
        <x:f>MIN(ReadMe!$C$10,E506+K507)</x:f>
        <x:v>930</x:v>
      </x:c>
      <x:c r="F507" s="97" t="n">
        <x:f>MIN(ReadMe!$C$10,F506+L507)</x:f>
        <x:v>930</x:v>
      </x:c>
      <x:c r="G507" s="97" t="n">
        <x:f>MIN(ReadMe!$C$10,G506+M507)</x:f>
        <x:v>930</x:v>
      </x:c>
      <x:c r="H507" s="97" t="n">
        <x:f>MIN(ReadMe!$C$10,H506+N507)</x:f>
        <x:v>930</x:v>
      </x:c>
      <x:c r="I507" s="97" t="n">
        <x:f>IF(OR($A507&lt;=Drivers!$H$6,C506&gt;=ReadMe!$C$10),0,MAX(ReadMe!$C$15,(Drivers!$E$6+Drivers!$F$6*SIN($A507*ReadMe!$C$14+Drivers!$G$6))*INDEX(TrackData!$G$6:$G$315,MOD(INT(C506),ReadMe!$C$9)+1)*IF(AND($A507&gt;=Drivers!$I$6,$A507&lt;Drivers!$I$6+Drivers!$J$6),Drivers!$K$6,1)*IF(AND($A507&gt;=Drivers!$L$6,$A507&lt;Drivers!$L$6+Drivers!$M$6),Drivers!$N$6,1)))</x:f>
        <x:v>0</x:v>
      </x:c>
      <x:c r="J507" s="97" t="n">
        <x:f>IF(OR($A507&lt;=Drivers!$H$7,D506&gt;=ReadMe!$C$10),0,MAX(ReadMe!$C$15,(Drivers!$E$7+Drivers!$F$7*SIN($A507*ReadMe!$C$14+Drivers!$G$7))*INDEX(TrackData!$G$6:$G$315,MOD(INT(D506),ReadMe!$C$9)+1)*IF(AND($A507&gt;=Drivers!$I$7,$A507&lt;Drivers!$I$7+Drivers!$J$7),Drivers!$K$7,1)*IF(AND($A507&gt;=Drivers!$L$7,$A507&lt;Drivers!$L$7+Drivers!$M$7),Drivers!$N$7,1)))</x:f>
        <x:v>0</x:v>
      </x:c>
      <x:c r="K507" s="97" t="n">
        <x:f>IF(OR($A507&lt;=Drivers!$H$8,E506&gt;=ReadMe!$C$10),0,MAX(ReadMe!$C$15,(Drivers!$E$8+Drivers!$F$8*SIN($A507*ReadMe!$C$14+Drivers!$G$8))*INDEX(TrackData!$G$6:$G$315,MOD(INT(E506),ReadMe!$C$9)+1)*IF(AND($A507&gt;=Drivers!$I$8,$A507&lt;Drivers!$I$8+Drivers!$J$8),Drivers!$K$8,1)*IF(AND($A507&gt;=Drivers!$L$8,$A507&lt;Drivers!$L$8+Drivers!$M$8),Drivers!$N$8,1)))</x:f>
        <x:v>0</x:v>
      </x:c>
      <x:c r="L507" s="97" t="n">
        <x:f>IF(OR($A507&lt;=Drivers!$H$9,F506&gt;=ReadMe!$C$10),0,MAX(ReadMe!$C$15,(Drivers!$E$9+Drivers!$F$9*SIN($A507*ReadMe!$C$14+Drivers!$G$9))*INDEX(TrackData!$G$6:$G$315,MOD(INT(F506),ReadMe!$C$9)+1)*IF(AND($A507&gt;=Drivers!$I$9,$A507&lt;Drivers!$I$9+Drivers!$J$9),Drivers!$K$9,1)*IF(AND($A507&gt;=Drivers!$L$9,$A507&lt;Drivers!$L$9+Drivers!$M$9),Drivers!$N$9,1)))</x:f>
        <x:v>0</x:v>
      </x:c>
      <x:c r="M507" s="97" t="n">
        <x:f>IF(OR($A507&lt;=Drivers!$H$10,G506&gt;=ReadMe!$C$10),0,MAX(ReadMe!$C$15,(Drivers!$E$10+Drivers!$F$10*SIN($A507*ReadMe!$C$14+Drivers!$G$10))*INDEX(TrackData!$G$6:$G$315,MOD(INT(G506),ReadMe!$C$9)+1)*IF(AND($A507&gt;=Drivers!$I$10,$A507&lt;Drivers!$I$10+Drivers!$J$10),Drivers!$K$10,1)*IF(AND($A507&gt;=Drivers!$L$10,$A507&lt;Drivers!$L$10+Drivers!$M$10),Drivers!$N$10,1)))</x:f>
        <x:v>0</x:v>
      </x:c>
      <x:c r="N507" s="97" t="n">
        <x:f>IF(OR($A507&lt;=Drivers!$H$11,H506&gt;=ReadMe!$C$10),0,MAX(ReadMe!$C$15,(Drivers!$E$11+Drivers!$F$11*SIN($A507*ReadMe!$C$14+Drivers!$G$11))*INDEX(TrackData!$G$6:$G$315,MOD(INT(H506),ReadMe!$C$9)+1)*IF(AND($A507&gt;=Drivers!$I$11,$A507&lt;Drivers!$I$11+Drivers!$J$11),Drivers!$K$11,1)*IF(AND($A507&gt;=Drivers!$L$11,$A507&lt;Drivers!$L$11+Drivers!$M$11),Drivers!$N$11,1)))</x:f>
        <x:v>0</x:v>
      </x:c>
      <x:c r="O507" t="n">
        <x:f>MIN(ReadMe!$C$8,MAX(0,INT(C507/ReadMe!$C$9)))</x:f>
        <x:v>3</x:v>
      </x:c>
      <x:c r="P507" t="n">
        <x:f>MIN(ReadMe!$C$8,MAX(0,INT(D507/ReadMe!$C$9)))</x:f>
        <x:v>3</x:v>
      </x:c>
      <x:c r="Q507" t="n">
        <x:f>MIN(ReadMe!$C$8,MAX(0,INT(E507/ReadMe!$C$9)))</x:f>
        <x:v>3</x:v>
      </x:c>
      <x:c r="R507" t="n">
        <x:f>MIN(ReadMe!$C$8,MAX(0,INT(F507/ReadMe!$C$9)))</x:f>
        <x:v>3</x:v>
      </x:c>
      <x:c r="S507" t="n">
        <x:f>MIN(ReadMe!$C$8,MAX(0,INT(G507/ReadMe!$C$9)))</x:f>
        <x:v>3</x:v>
      </x:c>
      <x:c r="T507" t="n">
        <x:f>MIN(ReadMe!$C$8,MAX(0,INT(H507/ReadMe!$C$9)))</x:f>
        <x:v>3</x:v>
      </x:c>
    </x:row>
    <x:row r="508">
      <x:c r="A508" t="n">
        <x:v>502</x:v>
      </x:c>
      <x:c r="B508" s="97" t="n">
        <x:f>A508*ReadMe!$C$12</x:f>
        <x:v>125.5</x:v>
      </x:c>
      <x:c r="C508" s="97" t="n">
        <x:f>MIN(ReadMe!$C$10,C507+I508)</x:f>
        <x:v>930</x:v>
      </x:c>
      <x:c r="D508" s="97" t="n">
        <x:f>MIN(ReadMe!$C$10,D507+J508)</x:f>
        <x:v>930</x:v>
      </x:c>
      <x:c r="E508" s="97" t="n">
        <x:f>MIN(ReadMe!$C$10,E507+K508)</x:f>
        <x:v>930</x:v>
      </x:c>
      <x:c r="F508" s="97" t="n">
        <x:f>MIN(ReadMe!$C$10,F507+L508)</x:f>
        <x:v>930</x:v>
      </x:c>
      <x:c r="G508" s="97" t="n">
        <x:f>MIN(ReadMe!$C$10,G507+M508)</x:f>
        <x:v>930</x:v>
      </x:c>
      <x:c r="H508" s="97" t="n">
        <x:f>MIN(ReadMe!$C$10,H507+N508)</x:f>
        <x:v>930</x:v>
      </x:c>
      <x:c r="I508" s="97" t="n">
        <x:f>IF(OR($A508&lt;=Drivers!$H$6,C507&gt;=ReadMe!$C$10),0,MAX(ReadMe!$C$15,(Drivers!$E$6+Drivers!$F$6*SIN($A508*ReadMe!$C$14+Drivers!$G$6))*INDEX(TrackData!$G$6:$G$315,MOD(INT(C507),ReadMe!$C$9)+1)*IF(AND($A508&gt;=Drivers!$I$6,$A508&lt;Drivers!$I$6+Drivers!$J$6),Drivers!$K$6,1)*IF(AND($A508&gt;=Drivers!$L$6,$A508&lt;Drivers!$L$6+Drivers!$M$6),Drivers!$N$6,1)))</x:f>
        <x:v>0</x:v>
      </x:c>
      <x:c r="J508" s="97" t="n">
        <x:f>IF(OR($A508&lt;=Drivers!$H$7,D507&gt;=ReadMe!$C$10),0,MAX(ReadMe!$C$15,(Drivers!$E$7+Drivers!$F$7*SIN($A508*ReadMe!$C$14+Drivers!$G$7))*INDEX(TrackData!$G$6:$G$315,MOD(INT(D507),ReadMe!$C$9)+1)*IF(AND($A508&gt;=Drivers!$I$7,$A508&lt;Drivers!$I$7+Drivers!$J$7),Drivers!$K$7,1)*IF(AND($A508&gt;=Drivers!$L$7,$A508&lt;Drivers!$L$7+Drivers!$M$7),Drivers!$N$7,1)))</x:f>
        <x:v>0</x:v>
      </x:c>
      <x:c r="K508" s="97" t="n">
        <x:f>IF(OR($A508&lt;=Drivers!$H$8,E507&gt;=ReadMe!$C$10),0,MAX(ReadMe!$C$15,(Drivers!$E$8+Drivers!$F$8*SIN($A508*ReadMe!$C$14+Drivers!$G$8))*INDEX(TrackData!$G$6:$G$315,MOD(INT(E507),ReadMe!$C$9)+1)*IF(AND($A508&gt;=Drivers!$I$8,$A508&lt;Drivers!$I$8+Drivers!$J$8),Drivers!$K$8,1)*IF(AND($A508&gt;=Drivers!$L$8,$A508&lt;Drivers!$L$8+Drivers!$M$8),Drivers!$N$8,1)))</x:f>
        <x:v>0</x:v>
      </x:c>
      <x:c r="L508" s="97" t="n">
        <x:f>IF(OR($A508&lt;=Drivers!$H$9,F507&gt;=ReadMe!$C$10),0,MAX(ReadMe!$C$15,(Drivers!$E$9+Drivers!$F$9*SIN($A508*ReadMe!$C$14+Drivers!$G$9))*INDEX(TrackData!$G$6:$G$315,MOD(INT(F507),ReadMe!$C$9)+1)*IF(AND($A508&gt;=Drivers!$I$9,$A508&lt;Drivers!$I$9+Drivers!$J$9),Drivers!$K$9,1)*IF(AND($A508&gt;=Drivers!$L$9,$A508&lt;Drivers!$L$9+Drivers!$M$9),Drivers!$N$9,1)))</x:f>
        <x:v>0</x:v>
      </x:c>
      <x:c r="M508" s="97" t="n">
        <x:f>IF(OR($A508&lt;=Drivers!$H$10,G507&gt;=ReadMe!$C$10),0,MAX(ReadMe!$C$15,(Drivers!$E$10+Drivers!$F$10*SIN($A508*ReadMe!$C$14+Drivers!$G$10))*INDEX(TrackData!$G$6:$G$315,MOD(INT(G507),ReadMe!$C$9)+1)*IF(AND($A508&gt;=Drivers!$I$10,$A508&lt;Drivers!$I$10+Drivers!$J$10),Drivers!$K$10,1)*IF(AND($A508&gt;=Drivers!$L$10,$A508&lt;Drivers!$L$10+Drivers!$M$10),Drivers!$N$10,1)))</x:f>
        <x:v>0</x:v>
      </x:c>
      <x:c r="N508" s="97" t="n">
        <x:f>IF(OR($A508&lt;=Drivers!$H$11,H507&gt;=ReadMe!$C$10),0,MAX(ReadMe!$C$15,(Drivers!$E$11+Drivers!$F$11*SIN($A508*ReadMe!$C$14+Drivers!$G$11))*INDEX(TrackData!$G$6:$G$315,MOD(INT(H507),ReadMe!$C$9)+1)*IF(AND($A508&gt;=Drivers!$I$11,$A508&lt;Drivers!$I$11+Drivers!$J$11),Drivers!$K$11,1)*IF(AND($A508&gt;=Drivers!$L$11,$A508&lt;Drivers!$L$11+Drivers!$M$11),Drivers!$N$11,1)))</x:f>
        <x:v>0</x:v>
      </x:c>
      <x:c r="O508" t="n">
        <x:f>MIN(ReadMe!$C$8,MAX(0,INT(C508/ReadMe!$C$9)))</x:f>
        <x:v>3</x:v>
      </x:c>
      <x:c r="P508" t="n">
        <x:f>MIN(ReadMe!$C$8,MAX(0,INT(D508/ReadMe!$C$9)))</x:f>
        <x:v>3</x:v>
      </x:c>
      <x:c r="Q508" t="n">
        <x:f>MIN(ReadMe!$C$8,MAX(0,INT(E508/ReadMe!$C$9)))</x:f>
        <x:v>3</x:v>
      </x:c>
      <x:c r="R508" t="n">
        <x:f>MIN(ReadMe!$C$8,MAX(0,INT(F508/ReadMe!$C$9)))</x:f>
        <x:v>3</x:v>
      </x:c>
      <x:c r="S508" t="n">
        <x:f>MIN(ReadMe!$C$8,MAX(0,INT(G508/ReadMe!$C$9)))</x:f>
        <x:v>3</x:v>
      </x:c>
      <x:c r="T508" t="n">
        <x:f>MIN(ReadMe!$C$8,MAX(0,INT(H508/ReadMe!$C$9)))</x:f>
        <x:v>3</x:v>
      </x:c>
    </x:row>
    <x:row r="509">
      <x:c r="A509" t="n">
        <x:v>503</x:v>
      </x:c>
      <x:c r="B509" s="97" t="n">
        <x:f>A509*ReadMe!$C$12</x:f>
        <x:v>125.75</x:v>
      </x:c>
      <x:c r="C509" s="97" t="n">
        <x:f>MIN(ReadMe!$C$10,C508+I509)</x:f>
        <x:v>930</x:v>
      </x:c>
      <x:c r="D509" s="97" t="n">
        <x:f>MIN(ReadMe!$C$10,D508+J509)</x:f>
        <x:v>930</x:v>
      </x:c>
      <x:c r="E509" s="97" t="n">
        <x:f>MIN(ReadMe!$C$10,E508+K509)</x:f>
        <x:v>930</x:v>
      </x:c>
      <x:c r="F509" s="97" t="n">
        <x:f>MIN(ReadMe!$C$10,F508+L509)</x:f>
        <x:v>930</x:v>
      </x:c>
      <x:c r="G509" s="97" t="n">
        <x:f>MIN(ReadMe!$C$10,G508+M509)</x:f>
        <x:v>930</x:v>
      </x:c>
      <x:c r="H509" s="97" t="n">
        <x:f>MIN(ReadMe!$C$10,H508+N509)</x:f>
        <x:v>930</x:v>
      </x:c>
      <x:c r="I509" s="97" t="n">
        <x:f>IF(OR($A509&lt;=Drivers!$H$6,C508&gt;=ReadMe!$C$10),0,MAX(ReadMe!$C$15,(Drivers!$E$6+Drivers!$F$6*SIN($A509*ReadMe!$C$14+Drivers!$G$6))*INDEX(TrackData!$G$6:$G$315,MOD(INT(C508),ReadMe!$C$9)+1)*IF(AND($A509&gt;=Drivers!$I$6,$A509&lt;Drivers!$I$6+Drivers!$J$6),Drivers!$K$6,1)*IF(AND($A509&gt;=Drivers!$L$6,$A509&lt;Drivers!$L$6+Drivers!$M$6),Drivers!$N$6,1)))</x:f>
        <x:v>0</x:v>
      </x:c>
      <x:c r="J509" s="97" t="n">
        <x:f>IF(OR($A509&lt;=Drivers!$H$7,D508&gt;=ReadMe!$C$10),0,MAX(ReadMe!$C$15,(Drivers!$E$7+Drivers!$F$7*SIN($A509*ReadMe!$C$14+Drivers!$G$7))*INDEX(TrackData!$G$6:$G$315,MOD(INT(D508),ReadMe!$C$9)+1)*IF(AND($A509&gt;=Drivers!$I$7,$A509&lt;Drivers!$I$7+Drivers!$J$7),Drivers!$K$7,1)*IF(AND($A509&gt;=Drivers!$L$7,$A509&lt;Drivers!$L$7+Drivers!$M$7),Drivers!$N$7,1)))</x:f>
        <x:v>0</x:v>
      </x:c>
      <x:c r="K509" s="97" t="n">
        <x:f>IF(OR($A509&lt;=Drivers!$H$8,E508&gt;=ReadMe!$C$10),0,MAX(ReadMe!$C$15,(Drivers!$E$8+Drivers!$F$8*SIN($A509*ReadMe!$C$14+Drivers!$G$8))*INDEX(TrackData!$G$6:$G$315,MOD(INT(E508),ReadMe!$C$9)+1)*IF(AND($A509&gt;=Drivers!$I$8,$A509&lt;Drivers!$I$8+Drivers!$J$8),Drivers!$K$8,1)*IF(AND($A509&gt;=Drivers!$L$8,$A509&lt;Drivers!$L$8+Drivers!$M$8),Drivers!$N$8,1)))</x:f>
        <x:v>0</x:v>
      </x:c>
      <x:c r="L509" s="97" t="n">
        <x:f>IF(OR($A509&lt;=Drivers!$H$9,F508&gt;=ReadMe!$C$10),0,MAX(ReadMe!$C$15,(Drivers!$E$9+Drivers!$F$9*SIN($A509*ReadMe!$C$14+Drivers!$G$9))*INDEX(TrackData!$G$6:$G$315,MOD(INT(F508),ReadMe!$C$9)+1)*IF(AND($A509&gt;=Drivers!$I$9,$A509&lt;Drivers!$I$9+Drivers!$J$9),Drivers!$K$9,1)*IF(AND($A509&gt;=Drivers!$L$9,$A509&lt;Drivers!$L$9+Drivers!$M$9),Drivers!$N$9,1)))</x:f>
        <x:v>0</x:v>
      </x:c>
      <x:c r="M509" s="97" t="n">
        <x:f>IF(OR($A509&lt;=Drivers!$H$10,G508&gt;=ReadMe!$C$10),0,MAX(ReadMe!$C$15,(Drivers!$E$10+Drivers!$F$10*SIN($A509*ReadMe!$C$14+Drivers!$G$10))*INDEX(TrackData!$G$6:$G$315,MOD(INT(G508),ReadMe!$C$9)+1)*IF(AND($A509&gt;=Drivers!$I$10,$A509&lt;Drivers!$I$10+Drivers!$J$10),Drivers!$K$10,1)*IF(AND($A509&gt;=Drivers!$L$10,$A509&lt;Drivers!$L$10+Drivers!$M$10),Drivers!$N$10,1)))</x:f>
        <x:v>0</x:v>
      </x:c>
      <x:c r="N509" s="97" t="n">
        <x:f>IF(OR($A509&lt;=Drivers!$H$11,H508&gt;=ReadMe!$C$10),0,MAX(ReadMe!$C$15,(Drivers!$E$11+Drivers!$F$11*SIN($A509*ReadMe!$C$14+Drivers!$G$11))*INDEX(TrackData!$G$6:$G$315,MOD(INT(H508),ReadMe!$C$9)+1)*IF(AND($A509&gt;=Drivers!$I$11,$A509&lt;Drivers!$I$11+Drivers!$J$11),Drivers!$K$11,1)*IF(AND($A509&gt;=Drivers!$L$11,$A509&lt;Drivers!$L$11+Drivers!$M$11),Drivers!$N$11,1)))</x:f>
        <x:v>0</x:v>
      </x:c>
      <x:c r="O509" t="n">
        <x:f>MIN(ReadMe!$C$8,MAX(0,INT(C509/ReadMe!$C$9)))</x:f>
        <x:v>3</x:v>
      </x:c>
      <x:c r="P509" t="n">
        <x:f>MIN(ReadMe!$C$8,MAX(0,INT(D509/ReadMe!$C$9)))</x:f>
        <x:v>3</x:v>
      </x:c>
      <x:c r="Q509" t="n">
        <x:f>MIN(ReadMe!$C$8,MAX(0,INT(E509/ReadMe!$C$9)))</x:f>
        <x:v>3</x:v>
      </x:c>
      <x:c r="R509" t="n">
        <x:f>MIN(ReadMe!$C$8,MAX(0,INT(F509/ReadMe!$C$9)))</x:f>
        <x:v>3</x:v>
      </x:c>
      <x:c r="S509" t="n">
        <x:f>MIN(ReadMe!$C$8,MAX(0,INT(G509/ReadMe!$C$9)))</x:f>
        <x:v>3</x:v>
      </x:c>
      <x:c r="T509" t="n">
        <x:f>MIN(ReadMe!$C$8,MAX(0,INT(H509/ReadMe!$C$9)))</x:f>
        <x:v>3</x:v>
      </x:c>
    </x:row>
    <x:row r="510">
      <x:c r="A510" t="n">
        <x:v>504</x:v>
      </x:c>
      <x:c r="B510" s="97" t="n">
        <x:f>A510*ReadMe!$C$12</x:f>
        <x:v>126</x:v>
      </x:c>
      <x:c r="C510" s="97" t="n">
        <x:f>MIN(ReadMe!$C$10,C509+I510)</x:f>
        <x:v>930</x:v>
      </x:c>
      <x:c r="D510" s="97" t="n">
        <x:f>MIN(ReadMe!$C$10,D509+J510)</x:f>
        <x:v>930</x:v>
      </x:c>
      <x:c r="E510" s="97" t="n">
        <x:f>MIN(ReadMe!$C$10,E509+K510)</x:f>
        <x:v>930</x:v>
      </x:c>
      <x:c r="F510" s="97" t="n">
        <x:f>MIN(ReadMe!$C$10,F509+L510)</x:f>
        <x:v>930</x:v>
      </x:c>
      <x:c r="G510" s="97" t="n">
        <x:f>MIN(ReadMe!$C$10,G509+M510)</x:f>
        <x:v>930</x:v>
      </x:c>
      <x:c r="H510" s="97" t="n">
        <x:f>MIN(ReadMe!$C$10,H509+N510)</x:f>
        <x:v>930</x:v>
      </x:c>
      <x:c r="I510" s="97" t="n">
        <x:f>IF(OR($A510&lt;=Drivers!$H$6,C509&gt;=ReadMe!$C$10),0,MAX(ReadMe!$C$15,(Drivers!$E$6+Drivers!$F$6*SIN($A510*ReadMe!$C$14+Drivers!$G$6))*INDEX(TrackData!$G$6:$G$315,MOD(INT(C509),ReadMe!$C$9)+1)*IF(AND($A510&gt;=Drivers!$I$6,$A510&lt;Drivers!$I$6+Drivers!$J$6),Drivers!$K$6,1)*IF(AND($A510&gt;=Drivers!$L$6,$A510&lt;Drivers!$L$6+Drivers!$M$6),Drivers!$N$6,1)))</x:f>
        <x:v>0</x:v>
      </x:c>
      <x:c r="J510" s="97" t="n">
        <x:f>IF(OR($A510&lt;=Drivers!$H$7,D509&gt;=ReadMe!$C$10),0,MAX(ReadMe!$C$15,(Drivers!$E$7+Drivers!$F$7*SIN($A510*ReadMe!$C$14+Drivers!$G$7))*INDEX(TrackData!$G$6:$G$315,MOD(INT(D509),ReadMe!$C$9)+1)*IF(AND($A510&gt;=Drivers!$I$7,$A510&lt;Drivers!$I$7+Drivers!$J$7),Drivers!$K$7,1)*IF(AND($A510&gt;=Drivers!$L$7,$A510&lt;Drivers!$L$7+Drivers!$M$7),Drivers!$N$7,1)))</x:f>
        <x:v>0</x:v>
      </x:c>
      <x:c r="K510" s="97" t="n">
        <x:f>IF(OR($A510&lt;=Drivers!$H$8,E509&gt;=ReadMe!$C$10),0,MAX(ReadMe!$C$15,(Drivers!$E$8+Drivers!$F$8*SIN($A510*ReadMe!$C$14+Drivers!$G$8))*INDEX(TrackData!$G$6:$G$315,MOD(INT(E509),ReadMe!$C$9)+1)*IF(AND($A510&gt;=Drivers!$I$8,$A510&lt;Drivers!$I$8+Drivers!$J$8),Drivers!$K$8,1)*IF(AND($A510&gt;=Drivers!$L$8,$A510&lt;Drivers!$L$8+Drivers!$M$8),Drivers!$N$8,1)))</x:f>
        <x:v>0</x:v>
      </x:c>
      <x:c r="L510" s="97" t="n">
        <x:f>IF(OR($A510&lt;=Drivers!$H$9,F509&gt;=ReadMe!$C$10),0,MAX(ReadMe!$C$15,(Drivers!$E$9+Drivers!$F$9*SIN($A510*ReadMe!$C$14+Drivers!$G$9))*INDEX(TrackData!$G$6:$G$315,MOD(INT(F509),ReadMe!$C$9)+1)*IF(AND($A510&gt;=Drivers!$I$9,$A510&lt;Drivers!$I$9+Drivers!$J$9),Drivers!$K$9,1)*IF(AND($A510&gt;=Drivers!$L$9,$A510&lt;Drivers!$L$9+Drivers!$M$9),Drivers!$N$9,1)))</x:f>
        <x:v>0</x:v>
      </x:c>
      <x:c r="M510" s="97" t="n">
        <x:f>IF(OR($A510&lt;=Drivers!$H$10,G509&gt;=ReadMe!$C$10),0,MAX(ReadMe!$C$15,(Drivers!$E$10+Drivers!$F$10*SIN($A510*ReadMe!$C$14+Drivers!$G$10))*INDEX(TrackData!$G$6:$G$315,MOD(INT(G509),ReadMe!$C$9)+1)*IF(AND($A510&gt;=Drivers!$I$10,$A510&lt;Drivers!$I$10+Drivers!$J$10),Drivers!$K$10,1)*IF(AND($A510&gt;=Drivers!$L$10,$A510&lt;Drivers!$L$10+Drivers!$M$10),Drivers!$N$10,1)))</x:f>
        <x:v>0</x:v>
      </x:c>
      <x:c r="N510" s="97" t="n">
        <x:f>IF(OR($A510&lt;=Drivers!$H$11,H509&gt;=ReadMe!$C$10),0,MAX(ReadMe!$C$15,(Drivers!$E$11+Drivers!$F$11*SIN($A510*ReadMe!$C$14+Drivers!$G$11))*INDEX(TrackData!$G$6:$G$315,MOD(INT(H509),ReadMe!$C$9)+1)*IF(AND($A510&gt;=Drivers!$I$11,$A510&lt;Drivers!$I$11+Drivers!$J$11),Drivers!$K$11,1)*IF(AND($A510&gt;=Drivers!$L$11,$A510&lt;Drivers!$L$11+Drivers!$M$11),Drivers!$N$11,1)))</x:f>
        <x:v>0</x:v>
      </x:c>
      <x:c r="O510" t="n">
        <x:f>MIN(ReadMe!$C$8,MAX(0,INT(C510/ReadMe!$C$9)))</x:f>
        <x:v>3</x:v>
      </x:c>
      <x:c r="P510" t="n">
        <x:f>MIN(ReadMe!$C$8,MAX(0,INT(D510/ReadMe!$C$9)))</x:f>
        <x:v>3</x:v>
      </x:c>
      <x:c r="Q510" t="n">
        <x:f>MIN(ReadMe!$C$8,MAX(0,INT(E510/ReadMe!$C$9)))</x:f>
        <x:v>3</x:v>
      </x:c>
      <x:c r="R510" t="n">
        <x:f>MIN(ReadMe!$C$8,MAX(0,INT(F510/ReadMe!$C$9)))</x:f>
        <x:v>3</x:v>
      </x:c>
      <x:c r="S510" t="n">
        <x:f>MIN(ReadMe!$C$8,MAX(0,INT(G510/ReadMe!$C$9)))</x:f>
        <x:v>3</x:v>
      </x:c>
      <x:c r="T510" t="n">
        <x:f>MIN(ReadMe!$C$8,MAX(0,INT(H510/ReadMe!$C$9)))</x:f>
        <x:v>3</x:v>
      </x:c>
    </x:row>
    <x:row r="511">
      <x:c r="A511" t="n">
        <x:v>505</x:v>
      </x:c>
      <x:c r="B511" s="97" t="n">
        <x:f>A511*ReadMe!$C$12</x:f>
        <x:v>126.25</x:v>
      </x:c>
      <x:c r="C511" s="97" t="n">
        <x:f>MIN(ReadMe!$C$10,C510+I511)</x:f>
        <x:v>930</x:v>
      </x:c>
      <x:c r="D511" s="97" t="n">
        <x:f>MIN(ReadMe!$C$10,D510+J511)</x:f>
        <x:v>930</x:v>
      </x:c>
      <x:c r="E511" s="97" t="n">
        <x:f>MIN(ReadMe!$C$10,E510+K511)</x:f>
        <x:v>930</x:v>
      </x:c>
      <x:c r="F511" s="97" t="n">
        <x:f>MIN(ReadMe!$C$10,F510+L511)</x:f>
        <x:v>930</x:v>
      </x:c>
      <x:c r="G511" s="97" t="n">
        <x:f>MIN(ReadMe!$C$10,G510+M511)</x:f>
        <x:v>930</x:v>
      </x:c>
      <x:c r="H511" s="97" t="n">
        <x:f>MIN(ReadMe!$C$10,H510+N511)</x:f>
        <x:v>930</x:v>
      </x:c>
      <x:c r="I511" s="97" t="n">
        <x:f>IF(OR($A511&lt;=Drivers!$H$6,C510&gt;=ReadMe!$C$10),0,MAX(ReadMe!$C$15,(Drivers!$E$6+Drivers!$F$6*SIN($A511*ReadMe!$C$14+Drivers!$G$6))*INDEX(TrackData!$G$6:$G$315,MOD(INT(C510),ReadMe!$C$9)+1)*IF(AND($A511&gt;=Drivers!$I$6,$A511&lt;Drivers!$I$6+Drivers!$J$6),Drivers!$K$6,1)*IF(AND($A511&gt;=Drivers!$L$6,$A511&lt;Drivers!$L$6+Drivers!$M$6),Drivers!$N$6,1)))</x:f>
        <x:v>0</x:v>
      </x:c>
      <x:c r="J511" s="97" t="n">
        <x:f>IF(OR($A511&lt;=Drivers!$H$7,D510&gt;=ReadMe!$C$10),0,MAX(ReadMe!$C$15,(Drivers!$E$7+Drivers!$F$7*SIN($A511*ReadMe!$C$14+Drivers!$G$7))*INDEX(TrackData!$G$6:$G$315,MOD(INT(D510),ReadMe!$C$9)+1)*IF(AND($A511&gt;=Drivers!$I$7,$A511&lt;Drivers!$I$7+Drivers!$J$7),Drivers!$K$7,1)*IF(AND($A511&gt;=Drivers!$L$7,$A511&lt;Drivers!$L$7+Drivers!$M$7),Drivers!$N$7,1)))</x:f>
        <x:v>0</x:v>
      </x:c>
      <x:c r="K511" s="97" t="n">
        <x:f>IF(OR($A511&lt;=Drivers!$H$8,E510&gt;=ReadMe!$C$10),0,MAX(ReadMe!$C$15,(Drivers!$E$8+Drivers!$F$8*SIN($A511*ReadMe!$C$14+Drivers!$G$8))*INDEX(TrackData!$G$6:$G$315,MOD(INT(E510),ReadMe!$C$9)+1)*IF(AND($A511&gt;=Drivers!$I$8,$A511&lt;Drivers!$I$8+Drivers!$J$8),Drivers!$K$8,1)*IF(AND($A511&gt;=Drivers!$L$8,$A511&lt;Drivers!$L$8+Drivers!$M$8),Drivers!$N$8,1)))</x:f>
        <x:v>0</x:v>
      </x:c>
      <x:c r="L511" s="97" t="n">
        <x:f>IF(OR($A511&lt;=Drivers!$H$9,F510&gt;=ReadMe!$C$10),0,MAX(ReadMe!$C$15,(Drivers!$E$9+Drivers!$F$9*SIN($A511*ReadMe!$C$14+Drivers!$G$9))*INDEX(TrackData!$G$6:$G$315,MOD(INT(F510),ReadMe!$C$9)+1)*IF(AND($A511&gt;=Drivers!$I$9,$A511&lt;Drivers!$I$9+Drivers!$J$9),Drivers!$K$9,1)*IF(AND($A511&gt;=Drivers!$L$9,$A511&lt;Drivers!$L$9+Drivers!$M$9),Drivers!$N$9,1)))</x:f>
        <x:v>0</x:v>
      </x:c>
      <x:c r="M511" s="97" t="n">
        <x:f>IF(OR($A511&lt;=Drivers!$H$10,G510&gt;=ReadMe!$C$10),0,MAX(ReadMe!$C$15,(Drivers!$E$10+Drivers!$F$10*SIN($A511*ReadMe!$C$14+Drivers!$G$10))*INDEX(TrackData!$G$6:$G$315,MOD(INT(G510),ReadMe!$C$9)+1)*IF(AND($A511&gt;=Drivers!$I$10,$A511&lt;Drivers!$I$10+Drivers!$J$10),Drivers!$K$10,1)*IF(AND($A511&gt;=Drivers!$L$10,$A511&lt;Drivers!$L$10+Drivers!$M$10),Drivers!$N$10,1)))</x:f>
        <x:v>0</x:v>
      </x:c>
      <x:c r="N511" s="97" t="n">
        <x:f>IF(OR($A511&lt;=Drivers!$H$11,H510&gt;=ReadMe!$C$10),0,MAX(ReadMe!$C$15,(Drivers!$E$11+Drivers!$F$11*SIN($A511*ReadMe!$C$14+Drivers!$G$11))*INDEX(TrackData!$G$6:$G$315,MOD(INT(H510),ReadMe!$C$9)+1)*IF(AND($A511&gt;=Drivers!$I$11,$A511&lt;Drivers!$I$11+Drivers!$J$11),Drivers!$K$11,1)*IF(AND($A511&gt;=Drivers!$L$11,$A511&lt;Drivers!$L$11+Drivers!$M$11),Drivers!$N$11,1)))</x:f>
        <x:v>0</x:v>
      </x:c>
      <x:c r="O511" t="n">
        <x:f>MIN(ReadMe!$C$8,MAX(0,INT(C511/ReadMe!$C$9)))</x:f>
        <x:v>3</x:v>
      </x:c>
      <x:c r="P511" t="n">
        <x:f>MIN(ReadMe!$C$8,MAX(0,INT(D511/ReadMe!$C$9)))</x:f>
        <x:v>3</x:v>
      </x:c>
      <x:c r="Q511" t="n">
        <x:f>MIN(ReadMe!$C$8,MAX(0,INT(E511/ReadMe!$C$9)))</x:f>
        <x:v>3</x:v>
      </x:c>
      <x:c r="R511" t="n">
        <x:f>MIN(ReadMe!$C$8,MAX(0,INT(F511/ReadMe!$C$9)))</x:f>
        <x:v>3</x:v>
      </x:c>
      <x:c r="S511" t="n">
        <x:f>MIN(ReadMe!$C$8,MAX(0,INT(G511/ReadMe!$C$9)))</x:f>
        <x:v>3</x:v>
      </x:c>
      <x:c r="T511" t="n">
        <x:f>MIN(ReadMe!$C$8,MAX(0,INT(H511/ReadMe!$C$9)))</x:f>
        <x:v>3</x:v>
      </x:c>
    </x:row>
    <x:row r="512">
      <x:c r="A512" t="n">
        <x:v>506</x:v>
      </x:c>
      <x:c r="B512" s="97" t="n">
        <x:f>A512*ReadMe!$C$12</x:f>
        <x:v>126.5</x:v>
      </x:c>
      <x:c r="C512" s="97" t="n">
        <x:f>MIN(ReadMe!$C$10,C511+I512)</x:f>
        <x:v>930</x:v>
      </x:c>
      <x:c r="D512" s="97" t="n">
        <x:f>MIN(ReadMe!$C$10,D511+J512)</x:f>
        <x:v>930</x:v>
      </x:c>
      <x:c r="E512" s="97" t="n">
        <x:f>MIN(ReadMe!$C$10,E511+K512)</x:f>
        <x:v>930</x:v>
      </x:c>
      <x:c r="F512" s="97" t="n">
        <x:f>MIN(ReadMe!$C$10,F511+L512)</x:f>
        <x:v>930</x:v>
      </x:c>
      <x:c r="G512" s="97" t="n">
        <x:f>MIN(ReadMe!$C$10,G511+M512)</x:f>
        <x:v>930</x:v>
      </x:c>
      <x:c r="H512" s="97" t="n">
        <x:f>MIN(ReadMe!$C$10,H511+N512)</x:f>
        <x:v>930</x:v>
      </x:c>
      <x:c r="I512" s="97" t="n">
        <x:f>IF(OR($A512&lt;=Drivers!$H$6,C511&gt;=ReadMe!$C$10),0,MAX(ReadMe!$C$15,(Drivers!$E$6+Drivers!$F$6*SIN($A512*ReadMe!$C$14+Drivers!$G$6))*INDEX(TrackData!$G$6:$G$315,MOD(INT(C511),ReadMe!$C$9)+1)*IF(AND($A512&gt;=Drivers!$I$6,$A512&lt;Drivers!$I$6+Drivers!$J$6),Drivers!$K$6,1)*IF(AND($A512&gt;=Drivers!$L$6,$A512&lt;Drivers!$L$6+Drivers!$M$6),Drivers!$N$6,1)))</x:f>
        <x:v>0</x:v>
      </x:c>
      <x:c r="J512" s="97" t="n">
        <x:f>IF(OR($A512&lt;=Drivers!$H$7,D511&gt;=ReadMe!$C$10),0,MAX(ReadMe!$C$15,(Drivers!$E$7+Drivers!$F$7*SIN($A512*ReadMe!$C$14+Drivers!$G$7))*INDEX(TrackData!$G$6:$G$315,MOD(INT(D511),ReadMe!$C$9)+1)*IF(AND($A512&gt;=Drivers!$I$7,$A512&lt;Drivers!$I$7+Drivers!$J$7),Drivers!$K$7,1)*IF(AND($A512&gt;=Drivers!$L$7,$A512&lt;Drivers!$L$7+Drivers!$M$7),Drivers!$N$7,1)))</x:f>
        <x:v>0</x:v>
      </x:c>
      <x:c r="K512" s="97" t="n">
        <x:f>IF(OR($A512&lt;=Drivers!$H$8,E511&gt;=ReadMe!$C$10),0,MAX(ReadMe!$C$15,(Drivers!$E$8+Drivers!$F$8*SIN($A512*ReadMe!$C$14+Drivers!$G$8))*INDEX(TrackData!$G$6:$G$315,MOD(INT(E511),ReadMe!$C$9)+1)*IF(AND($A512&gt;=Drivers!$I$8,$A512&lt;Drivers!$I$8+Drivers!$J$8),Drivers!$K$8,1)*IF(AND($A512&gt;=Drivers!$L$8,$A512&lt;Drivers!$L$8+Drivers!$M$8),Drivers!$N$8,1)))</x:f>
        <x:v>0</x:v>
      </x:c>
      <x:c r="L512" s="97" t="n">
        <x:f>IF(OR($A512&lt;=Drivers!$H$9,F511&gt;=ReadMe!$C$10),0,MAX(ReadMe!$C$15,(Drivers!$E$9+Drivers!$F$9*SIN($A512*ReadMe!$C$14+Drivers!$G$9))*INDEX(TrackData!$G$6:$G$315,MOD(INT(F511),ReadMe!$C$9)+1)*IF(AND($A512&gt;=Drivers!$I$9,$A512&lt;Drivers!$I$9+Drivers!$J$9),Drivers!$K$9,1)*IF(AND($A512&gt;=Drivers!$L$9,$A512&lt;Drivers!$L$9+Drivers!$M$9),Drivers!$N$9,1)))</x:f>
        <x:v>0</x:v>
      </x:c>
      <x:c r="M512" s="97" t="n">
        <x:f>IF(OR($A512&lt;=Drivers!$H$10,G511&gt;=ReadMe!$C$10),0,MAX(ReadMe!$C$15,(Drivers!$E$10+Drivers!$F$10*SIN($A512*ReadMe!$C$14+Drivers!$G$10))*INDEX(TrackData!$G$6:$G$315,MOD(INT(G511),ReadMe!$C$9)+1)*IF(AND($A512&gt;=Drivers!$I$10,$A512&lt;Drivers!$I$10+Drivers!$J$10),Drivers!$K$10,1)*IF(AND($A512&gt;=Drivers!$L$10,$A512&lt;Drivers!$L$10+Drivers!$M$10),Drivers!$N$10,1)))</x:f>
        <x:v>0</x:v>
      </x:c>
      <x:c r="N512" s="97" t="n">
        <x:f>IF(OR($A512&lt;=Drivers!$H$11,H511&gt;=ReadMe!$C$10),0,MAX(ReadMe!$C$15,(Drivers!$E$11+Drivers!$F$11*SIN($A512*ReadMe!$C$14+Drivers!$G$11))*INDEX(TrackData!$G$6:$G$315,MOD(INT(H511),ReadMe!$C$9)+1)*IF(AND($A512&gt;=Drivers!$I$11,$A512&lt;Drivers!$I$11+Drivers!$J$11),Drivers!$K$11,1)*IF(AND($A512&gt;=Drivers!$L$11,$A512&lt;Drivers!$L$11+Drivers!$M$11),Drivers!$N$11,1)))</x:f>
        <x:v>0</x:v>
      </x:c>
      <x:c r="O512" t="n">
        <x:f>MIN(ReadMe!$C$8,MAX(0,INT(C512/ReadMe!$C$9)))</x:f>
        <x:v>3</x:v>
      </x:c>
      <x:c r="P512" t="n">
        <x:f>MIN(ReadMe!$C$8,MAX(0,INT(D512/ReadMe!$C$9)))</x:f>
        <x:v>3</x:v>
      </x:c>
      <x:c r="Q512" t="n">
        <x:f>MIN(ReadMe!$C$8,MAX(0,INT(E512/ReadMe!$C$9)))</x:f>
        <x:v>3</x:v>
      </x:c>
      <x:c r="R512" t="n">
        <x:f>MIN(ReadMe!$C$8,MAX(0,INT(F512/ReadMe!$C$9)))</x:f>
        <x:v>3</x:v>
      </x:c>
      <x:c r="S512" t="n">
        <x:f>MIN(ReadMe!$C$8,MAX(0,INT(G512/ReadMe!$C$9)))</x:f>
        <x:v>3</x:v>
      </x:c>
      <x:c r="T512" t="n">
        <x:f>MIN(ReadMe!$C$8,MAX(0,INT(H512/ReadMe!$C$9)))</x:f>
        <x:v>3</x:v>
      </x:c>
    </x:row>
    <x:row r="513">
      <x:c r="A513" t="n">
        <x:v>507</x:v>
      </x:c>
      <x:c r="B513" s="97" t="n">
        <x:f>A513*ReadMe!$C$12</x:f>
        <x:v>126.75</x:v>
      </x:c>
      <x:c r="C513" s="97" t="n">
        <x:f>MIN(ReadMe!$C$10,C512+I513)</x:f>
        <x:v>930</x:v>
      </x:c>
      <x:c r="D513" s="97" t="n">
        <x:f>MIN(ReadMe!$C$10,D512+J513)</x:f>
        <x:v>930</x:v>
      </x:c>
      <x:c r="E513" s="97" t="n">
        <x:f>MIN(ReadMe!$C$10,E512+K513)</x:f>
        <x:v>930</x:v>
      </x:c>
      <x:c r="F513" s="97" t="n">
        <x:f>MIN(ReadMe!$C$10,F512+L513)</x:f>
        <x:v>930</x:v>
      </x:c>
      <x:c r="G513" s="97" t="n">
        <x:f>MIN(ReadMe!$C$10,G512+M513)</x:f>
        <x:v>930</x:v>
      </x:c>
      <x:c r="H513" s="97" t="n">
        <x:f>MIN(ReadMe!$C$10,H512+N513)</x:f>
        <x:v>930</x:v>
      </x:c>
      <x:c r="I513" s="97" t="n">
        <x:f>IF(OR($A513&lt;=Drivers!$H$6,C512&gt;=ReadMe!$C$10),0,MAX(ReadMe!$C$15,(Drivers!$E$6+Drivers!$F$6*SIN($A513*ReadMe!$C$14+Drivers!$G$6))*INDEX(TrackData!$G$6:$G$315,MOD(INT(C512),ReadMe!$C$9)+1)*IF(AND($A513&gt;=Drivers!$I$6,$A513&lt;Drivers!$I$6+Drivers!$J$6),Drivers!$K$6,1)*IF(AND($A513&gt;=Drivers!$L$6,$A513&lt;Drivers!$L$6+Drivers!$M$6),Drivers!$N$6,1)))</x:f>
        <x:v>0</x:v>
      </x:c>
      <x:c r="J513" s="97" t="n">
        <x:f>IF(OR($A513&lt;=Drivers!$H$7,D512&gt;=ReadMe!$C$10),0,MAX(ReadMe!$C$15,(Drivers!$E$7+Drivers!$F$7*SIN($A513*ReadMe!$C$14+Drivers!$G$7))*INDEX(TrackData!$G$6:$G$315,MOD(INT(D512),ReadMe!$C$9)+1)*IF(AND($A513&gt;=Drivers!$I$7,$A513&lt;Drivers!$I$7+Drivers!$J$7),Drivers!$K$7,1)*IF(AND($A513&gt;=Drivers!$L$7,$A513&lt;Drivers!$L$7+Drivers!$M$7),Drivers!$N$7,1)))</x:f>
        <x:v>0</x:v>
      </x:c>
      <x:c r="K513" s="97" t="n">
        <x:f>IF(OR($A513&lt;=Drivers!$H$8,E512&gt;=ReadMe!$C$10),0,MAX(ReadMe!$C$15,(Drivers!$E$8+Drivers!$F$8*SIN($A513*ReadMe!$C$14+Drivers!$G$8))*INDEX(TrackData!$G$6:$G$315,MOD(INT(E512),ReadMe!$C$9)+1)*IF(AND($A513&gt;=Drivers!$I$8,$A513&lt;Drivers!$I$8+Drivers!$J$8),Drivers!$K$8,1)*IF(AND($A513&gt;=Drivers!$L$8,$A513&lt;Drivers!$L$8+Drivers!$M$8),Drivers!$N$8,1)))</x:f>
        <x:v>0</x:v>
      </x:c>
      <x:c r="L513" s="97" t="n">
        <x:f>IF(OR($A513&lt;=Drivers!$H$9,F512&gt;=ReadMe!$C$10),0,MAX(ReadMe!$C$15,(Drivers!$E$9+Drivers!$F$9*SIN($A513*ReadMe!$C$14+Drivers!$G$9))*INDEX(TrackData!$G$6:$G$315,MOD(INT(F512),ReadMe!$C$9)+1)*IF(AND($A513&gt;=Drivers!$I$9,$A513&lt;Drivers!$I$9+Drivers!$J$9),Drivers!$K$9,1)*IF(AND($A513&gt;=Drivers!$L$9,$A513&lt;Drivers!$L$9+Drivers!$M$9),Drivers!$N$9,1)))</x:f>
        <x:v>0</x:v>
      </x:c>
      <x:c r="M513" s="97" t="n">
        <x:f>IF(OR($A513&lt;=Drivers!$H$10,G512&gt;=ReadMe!$C$10),0,MAX(ReadMe!$C$15,(Drivers!$E$10+Drivers!$F$10*SIN($A513*ReadMe!$C$14+Drivers!$G$10))*INDEX(TrackData!$G$6:$G$315,MOD(INT(G512),ReadMe!$C$9)+1)*IF(AND($A513&gt;=Drivers!$I$10,$A513&lt;Drivers!$I$10+Drivers!$J$10),Drivers!$K$10,1)*IF(AND($A513&gt;=Drivers!$L$10,$A513&lt;Drivers!$L$10+Drivers!$M$10),Drivers!$N$10,1)))</x:f>
        <x:v>0</x:v>
      </x:c>
      <x:c r="N513" s="97" t="n">
        <x:f>IF(OR($A513&lt;=Drivers!$H$11,H512&gt;=ReadMe!$C$10),0,MAX(ReadMe!$C$15,(Drivers!$E$11+Drivers!$F$11*SIN($A513*ReadMe!$C$14+Drivers!$G$11))*INDEX(TrackData!$G$6:$G$315,MOD(INT(H512),ReadMe!$C$9)+1)*IF(AND($A513&gt;=Drivers!$I$11,$A513&lt;Drivers!$I$11+Drivers!$J$11),Drivers!$K$11,1)*IF(AND($A513&gt;=Drivers!$L$11,$A513&lt;Drivers!$L$11+Drivers!$M$11),Drivers!$N$11,1)))</x:f>
        <x:v>0</x:v>
      </x:c>
      <x:c r="O513" t="n">
        <x:f>MIN(ReadMe!$C$8,MAX(0,INT(C513/ReadMe!$C$9)))</x:f>
        <x:v>3</x:v>
      </x:c>
      <x:c r="P513" t="n">
        <x:f>MIN(ReadMe!$C$8,MAX(0,INT(D513/ReadMe!$C$9)))</x:f>
        <x:v>3</x:v>
      </x:c>
      <x:c r="Q513" t="n">
        <x:f>MIN(ReadMe!$C$8,MAX(0,INT(E513/ReadMe!$C$9)))</x:f>
        <x:v>3</x:v>
      </x:c>
      <x:c r="R513" t="n">
        <x:f>MIN(ReadMe!$C$8,MAX(0,INT(F513/ReadMe!$C$9)))</x:f>
        <x:v>3</x:v>
      </x:c>
      <x:c r="S513" t="n">
        <x:f>MIN(ReadMe!$C$8,MAX(0,INT(G513/ReadMe!$C$9)))</x:f>
        <x:v>3</x:v>
      </x:c>
      <x:c r="T513" t="n">
        <x:f>MIN(ReadMe!$C$8,MAX(0,INT(H513/ReadMe!$C$9)))</x:f>
        <x:v>3</x:v>
      </x:c>
    </x:row>
    <x:row r="514">
      <x:c r="A514" t="n">
        <x:v>508</x:v>
      </x:c>
      <x:c r="B514" s="97" t="n">
        <x:f>A514*ReadMe!$C$12</x:f>
        <x:v>127</x:v>
      </x:c>
      <x:c r="C514" s="97" t="n">
        <x:f>MIN(ReadMe!$C$10,C513+I514)</x:f>
        <x:v>930</x:v>
      </x:c>
      <x:c r="D514" s="97" t="n">
        <x:f>MIN(ReadMe!$C$10,D513+J514)</x:f>
        <x:v>930</x:v>
      </x:c>
      <x:c r="E514" s="97" t="n">
        <x:f>MIN(ReadMe!$C$10,E513+K514)</x:f>
        <x:v>930</x:v>
      </x:c>
      <x:c r="F514" s="97" t="n">
        <x:f>MIN(ReadMe!$C$10,F513+L514)</x:f>
        <x:v>930</x:v>
      </x:c>
      <x:c r="G514" s="97" t="n">
        <x:f>MIN(ReadMe!$C$10,G513+M514)</x:f>
        <x:v>930</x:v>
      </x:c>
      <x:c r="H514" s="97" t="n">
        <x:f>MIN(ReadMe!$C$10,H513+N514)</x:f>
        <x:v>930</x:v>
      </x:c>
      <x:c r="I514" s="97" t="n">
        <x:f>IF(OR($A514&lt;=Drivers!$H$6,C513&gt;=ReadMe!$C$10),0,MAX(ReadMe!$C$15,(Drivers!$E$6+Drivers!$F$6*SIN($A514*ReadMe!$C$14+Drivers!$G$6))*INDEX(TrackData!$G$6:$G$315,MOD(INT(C513),ReadMe!$C$9)+1)*IF(AND($A514&gt;=Drivers!$I$6,$A514&lt;Drivers!$I$6+Drivers!$J$6),Drivers!$K$6,1)*IF(AND($A514&gt;=Drivers!$L$6,$A514&lt;Drivers!$L$6+Drivers!$M$6),Drivers!$N$6,1)))</x:f>
        <x:v>0</x:v>
      </x:c>
      <x:c r="J514" s="97" t="n">
        <x:f>IF(OR($A514&lt;=Drivers!$H$7,D513&gt;=ReadMe!$C$10),0,MAX(ReadMe!$C$15,(Drivers!$E$7+Drivers!$F$7*SIN($A514*ReadMe!$C$14+Drivers!$G$7))*INDEX(TrackData!$G$6:$G$315,MOD(INT(D513),ReadMe!$C$9)+1)*IF(AND($A514&gt;=Drivers!$I$7,$A514&lt;Drivers!$I$7+Drivers!$J$7),Drivers!$K$7,1)*IF(AND($A514&gt;=Drivers!$L$7,$A514&lt;Drivers!$L$7+Drivers!$M$7),Drivers!$N$7,1)))</x:f>
        <x:v>0</x:v>
      </x:c>
      <x:c r="K514" s="97" t="n">
        <x:f>IF(OR($A514&lt;=Drivers!$H$8,E513&gt;=ReadMe!$C$10),0,MAX(ReadMe!$C$15,(Drivers!$E$8+Drivers!$F$8*SIN($A514*ReadMe!$C$14+Drivers!$G$8))*INDEX(TrackData!$G$6:$G$315,MOD(INT(E513),ReadMe!$C$9)+1)*IF(AND($A514&gt;=Drivers!$I$8,$A514&lt;Drivers!$I$8+Drivers!$J$8),Drivers!$K$8,1)*IF(AND($A514&gt;=Drivers!$L$8,$A514&lt;Drivers!$L$8+Drivers!$M$8),Drivers!$N$8,1)))</x:f>
        <x:v>0</x:v>
      </x:c>
      <x:c r="L514" s="97" t="n">
        <x:f>IF(OR($A514&lt;=Drivers!$H$9,F513&gt;=ReadMe!$C$10),0,MAX(ReadMe!$C$15,(Drivers!$E$9+Drivers!$F$9*SIN($A514*ReadMe!$C$14+Drivers!$G$9))*INDEX(TrackData!$G$6:$G$315,MOD(INT(F513),ReadMe!$C$9)+1)*IF(AND($A514&gt;=Drivers!$I$9,$A514&lt;Drivers!$I$9+Drivers!$J$9),Drivers!$K$9,1)*IF(AND($A514&gt;=Drivers!$L$9,$A514&lt;Drivers!$L$9+Drivers!$M$9),Drivers!$N$9,1)))</x:f>
        <x:v>0</x:v>
      </x:c>
      <x:c r="M514" s="97" t="n">
        <x:f>IF(OR($A514&lt;=Drivers!$H$10,G513&gt;=ReadMe!$C$10),0,MAX(ReadMe!$C$15,(Drivers!$E$10+Drivers!$F$10*SIN($A514*ReadMe!$C$14+Drivers!$G$10))*INDEX(TrackData!$G$6:$G$315,MOD(INT(G513),ReadMe!$C$9)+1)*IF(AND($A514&gt;=Drivers!$I$10,$A514&lt;Drivers!$I$10+Drivers!$J$10),Drivers!$K$10,1)*IF(AND($A514&gt;=Drivers!$L$10,$A514&lt;Drivers!$L$10+Drivers!$M$10),Drivers!$N$10,1)))</x:f>
        <x:v>0</x:v>
      </x:c>
      <x:c r="N514" s="97" t="n">
        <x:f>IF(OR($A514&lt;=Drivers!$H$11,H513&gt;=ReadMe!$C$10),0,MAX(ReadMe!$C$15,(Drivers!$E$11+Drivers!$F$11*SIN($A514*ReadMe!$C$14+Drivers!$G$11))*INDEX(TrackData!$G$6:$G$315,MOD(INT(H513),ReadMe!$C$9)+1)*IF(AND($A514&gt;=Drivers!$I$11,$A514&lt;Drivers!$I$11+Drivers!$J$11),Drivers!$K$11,1)*IF(AND($A514&gt;=Drivers!$L$11,$A514&lt;Drivers!$L$11+Drivers!$M$11),Drivers!$N$11,1)))</x:f>
        <x:v>0</x:v>
      </x:c>
      <x:c r="O514" t="n">
        <x:f>MIN(ReadMe!$C$8,MAX(0,INT(C514/ReadMe!$C$9)))</x:f>
        <x:v>3</x:v>
      </x:c>
      <x:c r="P514" t="n">
        <x:f>MIN(ReadMe!$C$8,MAX(0,INT(D514/ReadMe!$C$9)))</x:f>
        <x:v>3</x:v>
      </x:c>
      <x:c r="Q514" t="n">
        <x:f>MIN(ReadMe!$C$8,MAX(0,INT(E514/ReadMe!$C$9)))</x:f>
        <x:v>3</x:v>
      </x:c>
      <x:c r="R514" t="n">
        <x:f>MIN(ReadMe!$C$8,MAX(0,INT(F514/ReadMe!$C$9)))</x:f>
        <x:v>3</x:v>
      </x:c>
      <x:c r="S514" t="n">
        <x:f>MIN(ReadMe!$C$8,MAX(0,INT(G514/ReadMe!$C$9)))</x:f>
        <x:v>3</x:v>
      </x:c>
      <x:c r="T514" t="n">
        <x:f>MIN(ReadMe!$C$8,MAX(0,INT(H514/ReadMe!$C$9)))</x:f>
        <x:v>3</x:v>
      </x:c>
    </x:row>
    <x:row r="515">
      <x:c r="A515" t="n">
        <x:v>509</x:v>
      </x:c>
      <x:c r="B515" s="97" t="n">
        <x:f>A515*ReadMe!$C$12</x:f>
        <x:v>127.25</x:v>
      </x:c>
      <x:c r="C515" s="97" t="n">
        <x:f>MIN(ReadMe!$C$10,C514+I515)</x:f>
        <x:v>930</x:v>
      </x:c>
      <x:c r="D515" s="97" t="n">
        <x:f>MIN(ReadMe!$C$10,D514+J515)</x:f>
        <x:v>930</x:v>
      </x:c>
      <x:c r="E515" s="97" t="n">
        <x:f>MIN(ReadMe!$C$10,E514+K515)</x:f>
        <x:v>930</x:v>
      </x:c>
      <x:c r="F515" s="97" t="n">
        <x:f>MIN(ReadMe!$C$10,F514+L515)</x:f>
        <x:v>930</x:v>
      </x:c>
      <x:c r="G515" s="97" t="n">
        <x:f>MIN(ReadMe!$C$10,G514+M515)</x:f>
        <x:v>930</x:v>
      </x:c>
      <x:c r="H515" s="97" t="n">
        <x:f>MIN(ReadMe!$C$10,H514+N515)</x:f>
        <x:v>930</x:v>
      </x:c>
      <x:c r="I515" s="97" t="n">
        <x:f>IF(OR($A515&lt;=Drivers!$H$6,C514&gt;=ReadMe!$C$10),0,MAX(ReadMe!$C$15,(Drivers!$E$6+Drivers!$F$6*SIN($A515*ReadMe!$C$14+Drivers!$G$6))*INDEX(TrackData!$G$6:$G$315,MOD(INT(C514),ReadMe!$C$9)+1)*IF(AND($A515&gt;=Drivers!$I$6,$A515&lt;Drivers!$I$6+Drivers!$J$6),Drivers!$K$6,1)*IF(AND($A515&gt;=Drivers!$L$6,$A515&lt;Drivers!$L$6+Drivers!$M$6),Drivers!$N$6,1)))</x:f>
        <x:v>0</x:v>
      </x:c>
      <x:c r="J515" s="97" t="n">
        <x:f>IF(OR($A515&lt;=Drivers!$H$7,D514&gt;=ReadMe!$C$10),0,MAX(ReadMe!$C$15,(Drivers!$E$7+Drivers!$F$7*SIN($A515*ReadMe!$C$14+Drivers!$G$7))*INDEX(TrackData!$G$6:$G$315,MOD(INT(D514),ReadMe!$C$9)+1)*IF(AND($A515&gt;=Drivers!$I$7,$A515&lt;Drivers!$I$7+Drivers!$J$7),Drivers!$K$7,1)*IF(AND($A515&gt;=Drivers!$L$7,$A515&lt;Drivers!$L$7+Drivers!$M$7),Drivers!$N$7,1)))</x:f>
        <x:v>0</x:v>
      </x:c>
      <x:c r="K515" s="97" t="n">
        <x:f>IF(OR($A515&lt;=Drivers!$H$8,E514&gt;=ReadMe!$C$10),0,MAX(ReadMe!$C$15,(Drivers!$E$8+Drivers!$F$8*SIN($A515*ReadMe!$C$14+Drivers!$G$8))*INDEX(TrackData!$G$6:$G$315,MOD(INT(E514),ReadMe!$C$9)+1)*IF(AND($A515&gt;=Drivers!$I$8,$A515&lt;Drivers!$I$8+Drivers!$J$8),Drivers!$K$8,1)*IF(AND($A515&gt;=Drivers!$L$8,$A515&lt;Drivers!$L$8+Drivers!$M$8),Drivers!$N$8,1)))</x:f>
        <x:v>0</x:v>
      </x:c>
      <x:c r="L515" s="97" t="n">
        <x:f>IF(OR($A515&lt;=Drivers!$H$9,F514&gt;=ReadMe!$C$10),0,MAX(ReadMe!$C$15,(Drivers!$E$9+Drivers!$F$9*SIN($A515*ReadMe!$C$14+Drivers!$G$9))*INDEX(TrackData!$G$6:$G$315,MOD(INT(F514),ReadMe!$C$9)+1)*IF(AND($A515&gt;=Drivers!$I$9,$A515&lt;Drivers!$I$9+Drivers!$J$9),Drivers!$K$9,1)*IF(AND($A515&gt;=Drivers!$L$9,$A515&lt;Drivers!$L$9+Drivers!$M$9),Drivers!$N$9,1)))</x:f>
        <x:v>0</x:v>
      </x:c>
      <x:c r="M515" s="97" t="n">
        <x:f>IF(OR($A515&lt;=Drivers!$H$10,G514&gt;=ReadMe!$C$10),0,MAX(ReadMe!$C$15,(Drivers!$E$10+Drivers!$F$10*SIN($A515*ReadMe!$C$14+Drivers!$G$10))*INDEX(TrackData!$G$6:$G$315,MOD(INT(G514),ReadMe!$C$9)+1)*IF(AND($A515&gt;=Drivers!$I$10,$A515&lt;Drivers!$I$10+Drivers!$J$10),Drivers!$K$10,1)*IF(AND($A515&gt;=Drivers!$L$10,$A515&lt;Drivers!$L$10+Drivers!$M$10),Drivers!$N$10,1)))</x:f>
        <x:v>0</x:v>
      </x:c>
      <x:c r="N515" s="97" t="n">
        <x:f>IF(OR($A515&lt;=Drivers!$H$11,H514&gt;=ReadMe!$C$10),0,MAX(ReadMe!$C$15,(Drivers!$E$11+Drivers!$F$11*SIN($A515*ReadMe!$C$14+Drivers!$G$11))*INDEX(TrackData!$G$6:$G$315,MOD(INT(H514),ReadMe!$C$9)+1)*IF(AND($A515&gt;=Drivers!$I$11,$A515&lt;Drivers!$I$11+Drivers!$J$11),Drivers!$K$11,1)*IF(AND($A515&gt;=Drivers!$L$11,$A515&lt;Drivers!$L$11+Drivers!$M$11),Drivers!$N$11,1)))</x:f>
        <x:v>0</x:v>
      </x:c>
      <x:c r="O515" t="n">
        <x:f>MIN(ReadMe!$C$8,MAX(0,INT(C515/ReadMe!$C$9)))</x:f>
        <x:v>3</x:v>
      </x:c>
      <x:c r="P515" t="n">
        <x:f>MIN(ReadMe!$C$8,MAX(0,INT(D515/ReadMe!$C$9)))</x:f>
        <x:v>3</x:v>
      </x:c>
      <x:c r="Q515" t="n">
        <x:f>MIN(ReadMe!$C$8,MAX(0,INT(E515/ReadMe!$C$9)))</x:f>
        <x:v>3</x:v>
      </x:c>
      <x:c r="R515" t="n">
        <x:f>MIN(ReadMe!$C$8,MAX(0,INT(F515/ReadMe!$C$9)))</x:f>
        <x:v>3</x:v>
      </x:c>
      <x:c r="S515" t="n">
        <x:f>MIN(ReadMe!$C$8,MAX(0,INT(G515/ReadMe!$C$9)))</x:f>
        <x:v>3</x:v>
      </x:c>
      <x:c r="T515" t="n">
        <x:f>MIN(ReadMe!$C$8,MAX(0,INT(H515/ReadMe!$C$9)))</x:f>
        <x:v>3</x:v>
      </x:c>
    </x:row>
    <x:row r="516">
      <x:c r="A516" t="n">
        <x:v>510</x:v>
      </x:c>
      <x:c r="B516" s="97" t="n">
        <x:f>A516*ReadMe!$C$12</x:f>
        <x:v>127.5</x:v>
      </x:c>
      <x:c r="C516" s="97" t="n">
        <x:f>MIN(ReadMe!$C$10,C515+I516)</x:f>
        <x:v>930</x:v>
      </x:c>
      <x:c r="D516" s="97" t="n">
        <x:f>MIN(ReadMe!$C$10,D515+J516)</x:f>
        <x:v>930</x:v>
      </x:c>
      <x:c r="E516" s="97" t="n">
        <x:f>MIN(ReadMe!$C$10,E515+K516)</x:f>
        <x:v>930</x:v>
      </x:c>
      <x:c r="F516" s="97" t="n">
        <x:f>MIN(ReadMe!$C$10,F515+L516)</x:f>
        <x:v>930</x:v>
      </x:c>
      <x:c r="G516" s="97" t="n">
        <x:f>MIN(ReadMe!$C$10,G515+M516)</x:f>
        <x:v>930</x:v>
      </x:c>
      <x:c r="H516" s="97" t="n">
        <x:f>MIN(ReadMe!$C$10,H515+N516)</x:f>
        <x:v>930</x:v>
      </x:c>
      <x:c r="I516" s="97" t="n">
        <x:f>IF(OR($A516&lt;=Drivers!$H$6,C515&gt;=ReadMe!$C$10),0,MAX(ReadMe!$C$15,(Drivers!$E$6+Drivers!$F$6*SIN($A516*ReadMe!$C$14+Drivers!$G$6))*INDEX(TrackData!$G$6:$G$315,MOD(INT(C515),ReadMe!$C$9)+1)*IF(AND($A516&gt;=Drivers!$I$6,$A516&lt;Drivers!$I$6+Drivers!$J$6),Drivers!$K$6,1)*IF(AND($A516&gt;=Drivers!$L$6,$A516&lt;Drivers!$L$6+Drivers!$M$6),Drivers!$N$6,1)))</x:f>
        <x:v>0</x:v>
      </x:c>
      <x:c r="J516" s="97" t="n">
        <x:f>IF(OR($A516&lt;=Drivers!$H$7,D515&gt;=ReadMe!$C$10),0,MAX(ReadMe!$C$15,(Drivers!$E$7+Drivers!$F$7*SIN($A516*ReadMe!$C$14+Drivers!$G$7))*INDEX(TrackData!$G$6:$G$315,MOD(INT(D515),ReadMe!$C$9)+1)*IF(AND($A516&gt;=Drivers!$I$7,$A516&lt;Drivers!$I$7+Drivers!$J$7),Drivers!$K$7,1)*IF(AND($A516&gt;=Drivers!$L$7,$A516&lt;Drivers!$L$7+Drivers!$M$7),Drivers!$N$7,1)))</x:f>
        <x:v>0</x:v>
      </x:c>
      <x:c r="K516" s="97" t="n">
        <x:f>IF(OR($A516&lt;=Drivers!$H$8,E515&gt;=ReadMe!$C$10),0,MAX(ReadMe!$C$15,(Drivers!$E$8+Drivers!$F$8*SIN($A516*ReadMe!$C$14+Drivers!$G$8))*INDEX(TrackData!$G$6:$G$315,MOD(INT(E515),ReadMe!$C$9)+1)*IF(AND($A516&gt;=Drivers!$I$8,$A516&lt;Drivers!$I$8+Drivers!$J$8),Drivers!$K$8,1)*IF(AND($A516&gt;=Drivers!$L$8,$A516&lt;Drivers!$L$8+Drivers!$M$8),Drivers!$N$8,1)))</x:f>
        <x:v>0</x:v>
      </x:c>
      <x:c r="L516" s="97" t="n">
        <x:f>IF(OR($A516&lt;=Drivers!$H$9,F515&gt;=ReadMe!$C$10),0,MAX(ReadMe!$C$15,(Drivers!$E$9+Drivers!$F$9*SIN($A516*ReadMe!$C$14+Drivers!$G$9))*INDEX(TrackData!$G$6:$G$315,MOD(INT(F515),ReadMe!$C$9)+1)*IF(AND($A516&gt;=Drivers!$I$9,$A516&lt;Drivers!$I$9+Drivers!$J$9),Drivers!$K$9,1)*IF(AND($A516&gt;=Drivers!$L$9,$A516&lt;Drivers!$L$9+Drivers!$M$9),Drivers!$N$9,1)))</x:f>
        <x:v>0</x:v>
      </x:c>
      <x:c r="M516" s="97" t="n">
        <x:f>IF(OR($A516&lt;=Drivers!$H$10,G515&gt;=ReadMe!$C$10),0,MAX(ReadMe!$C$15,(Drivers!$E$10+Drivers!$F$10*SIN($A516*ReadMe!$C$14+Drivers!$G$10))*INDEX(TrackData!$G$6:$G$315,MOD(INT(G515),ReadMe!$C$9)+1)*IF(AND($A516&gt;=Drivers!$I$10,$A516&lt;Drivers!$I$10+Drivers!$J$10),Drivers!$K$10,1)*IF(AND($A516&gt;=Drivers!$L$10,$A516&lt;Drivers!$L$10+Drivers!$M$10),Drivers!$N$10,1)))</x:f>
        <x:v>0</x:v>
      </x:c>
      <x:c r="N516" s="97" t="n">
        <x:f>IF(OR($A516&lt;=Drivers!$H$11,H515&gt;=ReadMe!$C$10),0,MAX(ReadMe!$C$15,(Drivers!$E$11+Drivers!$F$11*SIN($A516*ReadMe!$C$14+Drivers!$G$11))*INDEX(TrackData!$G$6:$G$315,MOD(INT(H515),ReadMe!$C$9)+1)*IF(AND($A516&gt;=Drivers!$I$11,$A516&lt;Drivers!$I$11+Drivers!$J$11),Drivers!$K$11,1)*IF(AND($A516&gt;=Drivers!$L$11,$A516&lt;Drivers!$L$11+Drivers!$M$11),Drivers!$N$11,1)))</x:f>
        <x:v>0</x:v>
      </x:c>
      <x:c r="O516" t="n">
        <x:f>MIN(ReadMe!$C$8,MAX(0,INT(C516/ReadMe!$C$9)))</x:f>
        <x:v>3</x:v>
      </x:c>
      <x:c r="P516" t="n">
        <x:f>MIN(ReadMe!$C$8,MAX(0,INT(D516/ReadMe!$C$9)))</x:f>
        <x:v>3</x:v>
      </x:c>
      <x:c r="Q516" t="n">
        <x:f>MIN(ReadMe!$C$8,MAX(0,INT(E516/ReadMe!$C$9)))</x:f>
        <x:v>3</x:v>
      </x:c>
      <x:c r="R516" t="n">
        <x:f>MIN(ReadMe!$C$8,MAX(0,INT(F516/ReadMe!$C$9)))</x:f>
        <x:v>3</x:v>
      </x:c>
      <x:c r="S516" t="n">
        <x:f>MIN(ReadMe!$C$8,MAX(0,INT(G516/ReadMe!$C$9)))</x:f>
        <x:v>3</x:v>
      </x:c>
      <x:c r="T516" t="n">
        <x:f>MIN(ReadMe!$C$8,MAX(0,INT(H516/ReadMe!$C$9)))</x:f>
        <x:v>3</x:v>
      </x:c>
    </x:row>
    <x:row r="517">
      <x:c r="A517" t="n">
        <x:v>511</x:v>
      </x:c>
      <x:c r="B517" s="97" t="n">
        <x:f>A517*ReadMe!$C$12</x:f>
        <x:v>127.75</x:v>
      </x:c>
      <x:c r="C517" s="97" t="n">
        <x:f>MIN(ReadMe!$C$10,C516+I517)</x:f>
        <x:v>930</x:v>
      </x:c>
      <x:c r="D517" s="97" t="n">
        <x:f>MIN(ReadMe!$C$10,D516+J517)</x:f>
        <x:v>930</x:v>
      </x:c>
      <x:c r="E517" s="97" t="n">
        <x:f>MIN(ReadMe!$C$10,E516+K517)</x:f>
        <x:v>930</x:v>
      </x:c>
      <x:c r="F517" s="97" t="n">
        <x:f>MIN(ReadMe!$C$10,F516+L517)</x:f>
        <x:v>930</x:v>
      </x:c>
      <x:c r="G517" s="97" t="n">
        <x:f>MIN(ReadMe!$C$10,G516+M517)</x:f>
        <x:v>930</x:v>
      </x:c>
      <x:c r="H517" s="97" t="n">
        <x:f>MIN(ReadMe!$C$10,H516+N517)</x:f>
        <x:v>930</x:v>
      </x:c>
      <x:c r="I517" s="97" t="n">
        <x:f>IF(OR($A517&lt;=Drivers!$H$6,C516&gt;=ReadMe!$C$10),0,MAX(ReadMe!$C$15,(Drivers!$E$6+Drivers!$F$6*SIN($A517*ReadMe!$C$14+Drivers!$G$6))*INDEX(TrackData!$G$6:$G$315,MOD(INT(C516),ReadMe!$C$9)+1)*IF(AND($A517&gt;=Drivers!$I$6,$A517&lt;Drivers!$I$6+Drivers!$J$6),Drivers!$K$6,1)*IF(AND($A517&gt;=Drivers!$L$6,$A517&lt;Drivers!$L$6+Drivers!$M$6),Drivers!$N$6,1)))</x:f>
        <x:v>0</x:v>
      </x:c>
      <x:c r="J517" s="97" t="n">
        <x:f>IF(OR($A517&lt;=Drivers!$H$7,D516&gt;=ReadMe!$C$10),0,MAX(ReadMe!$C$15,(Drivers!$E$7+Drivers!$F$7*SIN($A517*ReadMe!$C$14+Drivers!$G$7))*INDEX(TrackData!$G$6:$G$315,MOD(INT(D516),ReadMe!$C$9)+1)*IF(AND($A517&gt;=Drivers!$I$7,$A517&lt;Drivers!$I$7+Drivers!$J$7),Drivers!$K$7,1)*IF(AND($A517&gt;=Drivers!$L$7,$A517&lt;Drivers!$L$7+Drivers!$M$7),Drivers!$N$7,1)))</x:f>
        <x:v>0</x:v>
      </x:c>
      <x:c r="K517" s="97" t="n">
        <x:f>IF(OR($A517&lt;=Drivers!$H$8,E516&gt;=ReadMe!$C$10),0,MAX(ReadMe!$C$15,(Drivers!$E$8+Drivers!$F$8*SIN($A517*ReadMe!$C$14+Drivers!$G$8))*INDEX(TrackData!$G$6:$G$315,MOD(INT(E516),ReadMe!$C$9)+1)*IF(AND($A517&gt;=Drivers!$I$8,$A517&lt;Drivers!$I$8+Drivers!$J$8),Drivers!$K$8,1)*IF(AND($A517&gt;=Drivers!$L$8,$A517&lt;Drivers!$L$8+Drivers!$M$8),Drivers!$N$8,1)))</x:f>
        <x:v>0</x:v>
      </x:c>
      <x:c r="L517" s="97" t="n">
        <x:f>IF(OR($A517&lt;=Drivers!$H$9,F516&gt;=ReadMe!$C$10),0,MAX(ReadMe!$C$15,(Drivers!$E$9+Drivers!$F$9*SIN($A517*ReadMe!$C$14+Drivers!$G$9))*INDEX(TrackData!$G$6:$G$315,MOD(INT(F516),ReadMe!$C$9)+1)*IF(AND($A517&gt;=Drivers!$I$9,$A517&lt;Drivers!$I$9+Drivers!$J$9),Drivers!$K$9,1)*IF(AND($A517&gt;=Drivers!$L$9,$A517&lt;Drivers!$L$9+Drivers!$M$9),Drivers!$N$9,1)))</x:f>
        <x:v>0</x:v>
      </x:c>
      <x:c r="M517" s="97" t="n">
        <x:f>IF(OR($A517&lt;=Drivers!$H$10,G516&gt;=ReadMe!$C$10),0,MAX(ReadMe!$C$15,(Drivers!$E$10+Drivers!$F$10*SIN($A517*ReadMe!$C$14+Drivers!$G$10))*INDEX(TrackData!$G$6:$G$315,MOD(INT(G516),ReadMe!$C$9)+1)*IF(AND($A517&gt;=Drivers!$I$10,$A517&lt;Drivers!$I$10+Drivers!$J$10),Drivers!$K$10,1)*IF(AND($A517&gt;=Drivers!$L$10,$A517&lt;Drivers!$L$10+Drivers!$M$10),Drivers!$N$10,1)))</x:f>
        <x:v>0</x:v>
      </x:c>
      <x:c r="N517" s="97" t="n">
        <x:f>IF(OR($A517&lt;=Drivers!$H$11,H516&gt;=ReadMe!$C$10),0,MAX(ReadMe!$C$15,(Drivers!$E$11+Drivers!$F$11*SIN($A517*ReadMe!$C$14+Drivers!$G$11))*INDEX(TrackData!$G$6:$G$315,MOD(INT(H516),ReadMe!$C$9)+1)*IF(AND($A517&gt;=Drivers!$I$11,$A517&lt;Drivers!$I$11+Drivers!$J$11),Drivers!$K$11,1)*IF(AND($A517&gt;=Drivers!$L$11,$A517&lt;Drivers!$L$11+Drivers!$M$11),Drivers!$N$11,1)))</x:f>
        <x:v>0</x:v>
      </x:c>
      <x:c r="O517" t="n">
        <x:f>MIN(ReadMe!$C$8,MAX(0,INT(C517/ReadMe!$C$9)))</x:f>
        <x:v>3</x:v>
      </x:c>
      <x:c r="P517" t="n">
        <x:f>MIN(ReadMe!$C$8,MAX(0,INT(D517/ReadMe!$C$9)))</x:f>
        <x:v>3</x:v>
      </x:c>
      <x:c r="Q517" t="n">
        <x:f>MIN(ReadMe!$C$8,MAX(0,INT(E517/ReadMe!$C$9)))</x:f>
        <x:v>3</x:v>
      </x:c>
      <x:c r="R517" t="n">
        <x:f>MIN(ReadMe!$C$8,MAX(0,INT(F517/ReadMe!$C$9)))</x:f>
        <x:v>3</x:v>
      </x:c>
      <x:c r="S517" t="n">
        <x:f>MIN(ReadMe!$C$8,MAX(0,INT(G517/ReadMe!$C$9)))</x:f>
        <x:v>3</x:v>
      </x:c>
      <x:c r="T517" t="n">
        <x:f>MIN(ReadMe!$C$8,MAX(0,INT(H517/ReadMe!$C$9)))</x:f>
        <x:v>3</x:v>
      </x:c>
    </x:row>
    <x:row r="518">
      <x:c r="A518" t="n">
        <x:v>512</x:v>
      </x:c>
      <x:c r="B518" s="97" t="n">
        <x:f>A518*ReadMe!$C$12</x:f>
        <x:v>128</x:v>
      </x:c>
      <x:c r="C518" s="97" t="n">
        <x:f>MIN(ReadMe!$C$10,C517+I518)</x:f>
        <x:v>930</x:v>
      </x:c>
      <x:c r="D518" s="97" t="n">
        <x:f>MIN(ReadMe!$C$10,D517+J518)</x:f>
        <x:v>930</x:v>
      </x:c>
      <x:c r="E518" s="97" t="n">
        <x:f>MIN(ReadMe!$C$10,E517+K518)</x:f>
        <x:v>930</x:v>
      </x:c>
      <x:c r="F518" s="97" t="n">
        <x:f>MIN(ReadMe!$C$10,F517+L518)</x:f>
        <x:v>930</x:v>
      </x:c>
      <x:c r="G518" s="97" t="n">
        <x:f>MIN(ReadMe!$C$10,G517+M518)</x:f>
        <x:v>930</x:v>
      </x:c>
      <x:c r="H518" s="97" t="n">
        <x:f>MIN(ReadMe!$C$10,H517+N518)</x:f>
        <x:v>930</x:v>
      </x:c>
      <x:c r="I518" s="97" t="n">
        <x:f>IF(OR($A518&lt;=Drivers!$H$6,C517&gt;=ReadMe!$C$10),0,MAX(ReadMe!$C$15,(Drivers!$E$6+Drivers!$F$6*SIN($A518*ReadMe!$C$14+Drivers!$G$6))*INDEX(TrackData!$G$6:$G$315,MOD(INT(C517),ReadMe!$C$9)+1)*IF(AND($A518&gt;=Drivers!$I$6,$A518&lt;Drivers!$I$6+Drivers!$J$6),Drivers!$K$6,1)*IF(AND($A518&gt;=Drivers!$L$6,$A518&lt;Drivers!$L$6+Drivers!$M$6),Drivers!$N$6,1)))</x:f>
        <x:v>0</x:v>
      </x:c>
      <x:c r="J518" s="97" t="n">
        <x:f>IF(OR($A518&lt;=Drivers!$H$7,D517&gt;=ReadMe!$C$10),0,MAX(ReadMe!$C$15,(Drivers!$E$7+Drivers!$F$7*SIN($A518*ReadMe!$C$14+Drivers!$G$7))*INDEX(TrackData!$G$6:$G$315,MOD(INT(D517),ReadMe!$C$9)+1)*IF(AND($A518&gt;=Drivers!$I$7,$A518&lt;Drivers!$I$7+Drivers!$J$7),Drivers!$K$7,1)*IF(AND($A518&gt;=Drivers!$L$7,$A518&lt;Drivers!$L$7+Drivers!$M$7),Drivers!$N$7,1)))</x:f>
        <x:v>0</x:v>
      </x:c>
      <x:c r="K518" s="97" t="n">
        <x:f>IF(OR($A518&lt;=Drivers!$H$8,E517&gt;=ReadMe!$C$10),0,MAX(ReadMe!$C$15,(Drivers!$E$8+Drivers!$F$8*SIN($A518*ReadMe!$C$14+Drivers!$G$8))*INDEX(TrackData!$G$6:$G$315,MOD(INT(E517),ReadMe!$C$9)+1)*IF(AND($A518&gt;=Drivers!$I$8,$A518&lt;Drivers!$I$8+Drivers!$J$8),Drivers!$K$8,1)*IF(AND($A518&gt;=Drivers!$L$8,$A518&lt;Drivers!$L$8+Drivers!$M$8),Drivers!$N$8,1)))</x:f>
        <x:v>0</x:v>
      </x:c>
      <x:c r="L518" s="97" t="n">
        <x:f>IF(OR($A518&lt;=Drivers!$H$9,F517&gt;=ReadMe!$C$10),0,MAX(ReadMe!$C$15,(Drivers!$E$9+Drivers!$F$9*SIN($A518*ReadMe!$C$14+Drivers!$G$9))*INDEX(TrackData!$G$6:$G$315,MOD(INT(F517),ReadMe!$C$9)+1)*IF(AND($A518&gt;=Drivers!$I$9,$A518&lt;Drivers!$I$9+Drivers!$J$9),Drivers!$K$9,1)*IF(AND($A518&gt;=Drivers!$L$9,$A518&lt;Drivers!$L$9+Drivers!$M$9),Drivers!$N$9,1)))</x:f>
        <x:v>0</x:v>
      </x:c>
      <x:c r="M518" s="97" t="n">
        <x:f>IF(OR($A518&lt;=Drivers!$H$10,G517&gt;=ReadMe!$C$10),0,MAX(ReadMe!$C$15,(Drivers!$E$10+Drivers!$F$10*SIN($A518*ReadMe!$C$14+Drivers!$G$10))*INDEX(TrackData!$G$6:$G$315,MOD(INT(G517),ReadMe!$C$9)+1)*IF(AND($A518&gt;=Drivers!$I$10,$A518&lt;Drivers!$I$10+Drivers!$J$10),Drivers!$K$10,1)*IF(AND($A518&gt;=Drivers!$L$10,$A518&lt;Drivers!$L$10+Drivers!$M$10),Drivers!$N$10,1)))</x:f>
        <x:v>0</x:v>
      </x:c>
      <x:c r="N518" s="97" t="n">
        <x:f>IF(OR($A518&lt;=Drivers!$H$11,H517&gt;=ReadMe!$C$10),0,MAX(ReadMe!$C$15,(Drivers!$E$11+Drivers!$F$11*SIN($A518*ReadMe!$C$14+Drivers!$G$11))*INDEX(TrackData!$G$6:$G$315,MOD(INT(H517),ReadMe!$C$9)+1)*IF(AND($A518&gt;=Drivers!$I$11,$A518&lt;Drivers!$I$11+Drivers!$J$11),Drivers!$K$11,1)*IF(AND($A518&gt;=Drivers!$L$11,$A518&lt;Drivers!$L$11+Drivers!$M$11),Drivers!$N$11,1)))</x:f>
        <x:v>0</x:v>
      </x:c>
      <x:c r="O518" t="n">
        <x:f>MIN(ReadMe!$C$8,MAX(0,INT(C518/ReadMe!$C$9)))</x:f>
        <x:v>3</x:v>
      </x:c>
      <x:c r="P518" t="n">
        <x:f>MIN(ReadMe!$C$8,MAX(0,INT(D518/ReadMe!$C$9)))</x:f>
        <x:v>3</x:v>
      </x:c>
      <x:c r="Q518" t="n">
        <x:f>MIN(ReadMe!$C$8,MAX(0,INT(E518/ReadMe!$C$9)))</x:f>
        <x:v>3</x:v>
      </x:c>
      <x:c r="R518" t="n">
        <x:f>MIN(ReadMe!$C$8,MAX(0,INT(F518/ReadMe!$C$9)))</x:f>
        <x:v>3</x:v>
      </x:c>
      <x:c r="S518" t="n">
        <x:f>MIN(ReadMe!$C$8,MAX(0,INT(G518/ReadMe!$C$9)))</x:f>
        <x:v>3</x:v>
      </x:c>
      <x:c r="T518" t="n">
        <x:f>MIN(ReadMe!$C$8,MAX(0,INT(H518/ReadMe!$C$9)))</x:f>
        <x:v>3</x:v>
      </x:c>
    </x:row>
    <x:row r="519">
      <x:c r="A519" t="n">
        <x:v>513</x:v>
      </x:c>
      <x:c r="B519" s="97" t="n">
        <x:f>A519*ReadMe!$C$12</x:f>
        <x:v>128.25</x:v>
      </x:c>
      <x:c r="C519" s="97" t="n">
        <x:f>MIN(ReadMe!$C$10,C518+I519)</x:f>
        <x:v>930</x:v>
      </x:c>
      <x:c r="D519" s="97" t="n">
        <x:f>MIN(ReadMe!$C$10,D518+J519)</x:f>
        <x:v>930</x:v>
      </x:c>
      <x:c r="E519" s="97" t="n">
        <x:f>MIN(ReadMe!$C$10,E518+K519)</x:f>
        <x:v>930</x:v>
      </x:c>
      <x:c r="F519" s="97" t="n">
        <x:f>MIN(ReadMe!$C$10,F518+L519)</x:f>
        <x:v>930</x:v>
      </x:c>
      <x:c r="G519" s="97" t="n">
        <x:f>MIN(ReadMe!$C$10,G518+M519)</x:f>
        <x:v>930</x:v>
      </x:c>
      <x:c r="H519" s="97" t="n">
        <x:f>MIN(ReadMe!$C$10,H518+N519)</x:f>
        <x:v>930</x:v>
      </x:c>
      <x:c r="I519" s="97" t="n">
        <x:f>IF(OR($A519&lt;=Drivers!$H$6,C518&gt;=ReadMe!$C$10),0,MAX(ReadMe!$C$15,(Drivers!$E$6+Drivers!$F$6*SIN($A519*ReadMe!$C$14+Drivers!$G$6))*INDEX(TrackData!$G$6:$G$315,MOD(INT(C518),ReadMe!$C$9)+1)*IF(AND($A519&gt;=Drivers!$I$6,$A519&lt;Drivers!$I$6+Drivers!$J$6),Drivers!$K$6,1)*IF(AND($A519&gt;=Drivers!$L$6,$A519&lt;Drivers!$L$6+Drivers!$M$6),Drivers!$N$6,1)))</x:f>
        <x:v>0</x:v>
      </x:c>
      <x:c r="J519" s="97" t="n">
        <x:f>IF(OR($A519&lt;=Drivers!$H$7,D518&gt;=ReadMe!$C$10),0,MAX(ReadMe!$C$15,(Drivers!$E$7+Drivers!$F$7*SIN($A519*ReadMe!$C$14+Drivers!$G$7))*INDEX(TrackData!$G$6:$G$315,MOD(INT(D518),ReadMe!$C$9)+1)*IF(AND($A519&gt;=Drivers!$I$7,$A519&lt;Drivers!$I$7+Drivers!$J$7),Drivers!$K$7,1)*IF(AND($A519&gt;=Drivers!$L$7,$A519&lt;Drivers!$L$7+Drivers!$M$7),Drivers!$N$7,1)))</x:f>
        <x:v>0</x:v>
      </x:c>
      <x:c r="K519" s="97" t="n">
        <x:f>IF(OR($A519&lt;=Drivers!$H$8,E518&gt;=ReadMe!$C$10),0,MAX(ReadMe!$C$15,(Drivers!$E$8+Drivers!$F$8*SIN($A519*ReadMe!$C$14+Drivers!$G$8))*INDEX(TrackData!$G$6:$G$315,MOD(INT(E518),ReadMe!$C$9)+1)*IF(AND($A519&gt;=Drivers!$I$8,$A519&lt;Drivers!$I$8+Drivers!$J$8),Drivers!$K$8,1)*IF(AND($A519&gt;=Drivers!$L$8,$A519&lt;Drivers!$L$8+Drivers!$M$8),Drivers!$N$8,1)))</x:f>
        <x:v>0</x:v>
      </x:c>
      <x:c r="L519" s="97" t="n">
        <x:f>IF(OR($A519&lt;=Drivers!$H$9,F518&gt;=ReadMe!$C$10),0,MAX(ReadMe!$C$15,(Drivers!$E$9+Drivers!$F$9*SIN($A519*ReadMe!$C$14+Drivers!$G$9))*INDEX(TrackData!$G$6:$G$315,MOD(INT(F518),ReadMe!$C$9)+1)*IF(AND($A519&gt;=Drivers!$I$9,$A519&lt;Drivers!$I$9+Drivers!$J$9),Drivers!$K$9,1)*IF(AND($A519&gt;=Drivers!$L$9,$A519&lt;Drivers!$L$9+Drivers!$M$9),Drivers!$N$9,1)))</x:f>
        <x:v>0</x:v>
      </x:c>
      <x:c r="M519" s="97" t="n">
        <x:f>IF(OR($A519&lt;=Drivers!$H$10,G518&gt;=ReadMe!$C$10),0,MAX(ReadMe!$C$15,(Drivers!$E$10+Drivers!$F$10*SIN($A519*ReadMe!$C$14+Drivers!$G$10))*INDEX(TrackData!$G$6:$G$315,MOD(INT(G518),ReadMe!$C$9)+1)*IF(AND($A519&gt;=Drivers!$I$10,$A519&lt;Drivers!$I$10+Drivers!$J$10),Drivers!$K$10,1)*IF(AND($A519&gt;=Drivers!$L$10,$A519&lt;Drivers!$L$10+Drivers!$M$10),Drivers!$N$10,1)))</x:f>
        <x:v>0</x:v>
      </x:c>
      <x:c r="N519" s="97" t="n">
        <x:f>IF(OR($A519&lt;=Drivers!$H$11,H518&gt;=ReadMe!$C$10),0,MAX(ReadMe!$C$15,(Drivers!$E$11+Drivers!$F$11*SIN($A519*ReadMe!$C$14+Drivers!$G$11))*INDEX(TrackData!$G$6:$G$315,MOD(INT(H518),ReadMe!$C$9)+1)*IF(AND($A519&gt;=Drivers!$I$11,$A519&lt;Drivers!$I$11+Drivers!$J$11),Drivers!$K$11,1)*IF(AND($A519&gt;=Drivers!$L$11,$A519&lt;Drivers!$L$11+Drivers!$M$11),Drivers!$N$11,1)))</x:f>
        <x:v>0</x:v>
      </x:c>
      <x:c r="O519" t="n">
        <x:f>MIN(ReadMe!$C$8,MAX(0,INT(C519/ReadMe!$C$9)))</x:f>
        <x:v>3</x:v>
      </x:c>
      <x:c r="P519" t="n">
        <x:f>MIN(ReadMe!$C$8,MAX(0,INT(D519/ReadMe!$C$9)))</x:f>
        <x:v>3</x:v>
      </x:c>
      <x:c r="Q519" t="n">
        <x:f>MIN(ReadMe!$C$8,MAX(0,INT(E519/ReadMe!$C$9)))</x:f>
        <x:v>3</x:v>
      </x:c>
      <x:c r="R519" t="n">
        <x:f>MIN(ReadMe!$C$8,MAX(0,INT(F519/ReadMe!$C$9)))</x:f>
        <x:v>3</x:v>
      </x:c>
      <x:c r="S519" t="n">
        <x:f>MIN(ReadMe!$C$8,MAX(0,INT(G519/ReadMe!$C$9)))</x:f>
        <x:v>3</x:v>
      </x:c>
      <x:c r="T519" t="n">
        <x:f>MIN(ReadMe!$C$8,MAX(0,INT(H519/ReadMe!$C$9)))</x:f>
        <x:v>3</x:v>
      </x:c>
    </x:row>
    <x:row r="520">
      <x:c r="A520" t="n">
        <x:v>514</x:v>
      </x:c>
      <x:c r="B520" s="97" t="n">
        <x:f>A520*ReadMe!$C$12</x:f>
        <x:v>128.5</x:v>
      </x:c>
      <x:c r="C520" s="97" t="n">
        <x:f>MIN(ReadMe!$C$10,C519+I520)</x:f>
        <x:v>930</x:v>
      </x:c>
      <x:c r="D520" s="97" t="n">
        <x:f>MIN(ReadMe!$C$10,D519+J520)</x:f>
        <x:v>930</x:v>
      </x:c>
      <x:c r="E520" s="97" t="n">
        <x:f>MIN(ReadMe!$C$10,E519+K520)</x:f>
        <x:v>930</x:v>
      </x:c>
      <x:c r="F520" s="97" t="n">
        <x:f>MIN(ReadMe!$C$10,F519+L520)</x:f>
        <x:v>930</x:v>
      </x:c>
      <x:c r="G520" s="97" t="n">
        <x:f>MIN(ReadMe!$C$10,G519+M520)</x:f>
        <x:v>930</x:v>
      </x:c>
      <x:c r="H520" s="97" t="n">
        <x:f>MIN(ReadMe!$C$10,H519+N520)</x:f>
        <x:v>930</x:v>
      </x:c>
      <x:c r="I520" s="97" t="n">
        <x:f>IF(OR($A520&lt;=Drivers!$H$6,C519&gt;=ReadMe!$C$10),0,MAX(ReadMe!$C$15,(Drivers!$E$6+Drivers!$F$6*SIN($A520*ReadMe!$C$14+Drivers!$G$6))*INDEX(TrackData!$G$6:$G$315,MOD(INT(C519),ReadMe!$C$9)+1)*IF(AND($A520&gt;=Drivers!$I$6,$A520&lt;Drivers!$I$6+Drivers!$J$6),Drivers!$K$6,1)*IF(AND($A520&gt;=Drivers!$L$6,$A520&lt;Drivers!$L$6+Drivers!$M$6),Drivers!$N$6,1)))</x:f>
        <x:v>0</x:v>
      </x:c>
      <x:c r="J520" s="97" t="n">
        <x:f>IF(OR($A520&lt;=Drivers!$H$7,D519&gt;=ReadMe!$C$10),0,MAX(ReadMe!$C$15,(Drivers!$E$7+Drivers!$F$7*SIN($A520*ReadMe!$C$14+Drivers!$G$7))*INDEX(TrackData!$G$6:$G$315,MOD(INT(D519),ReadMe!$C$9)+1)*IF(AND($A520&gt;=Drivers!$I$7,$A520&lt;Drivers!$I$7+Drivers!$J$7),Drivers!$K$7,1)*IF(AND($A520&gt;=Drivers!$L$7,$A520&lt;Drivers!$L$7+Drivers!$M$7),Drivers!$N$7,1)))</x:f>
        <x:v>0</x:v>
      </x:c>
      <x:c r="K520" s="97" t="n">
        <x:f>IF(OR($A520&lt;=Drivers!$H$8,E519&gt;=ReadMe!$C$10),0,MAX(ReadMe!$C$15,(Drivers!$E$8+Drivers!$F$8*SIN($A520*ReadMe!$C$14+Drivers!$G$8))*INDEX(TrackData!$G$6:$G$315,MOD(INT(E519),ReadMe!$C$9)+1)*IF(AND($A520&gt;=Drivers!$I$8,$A520&lt;Drivers!$I$8+Drivers!$J$8),Drivers!$K$8,1)*IF(AND($A520&gt;=Drivers!$L$8,$A520&lt;Drivers!$L$8+Drivers!$M$8),Drivers!$N$8,1)))</x:f>
        <x:v>0</x:v>
      </x:c>
      <x:c r="L520" s="97" t="n">
        <x:f>IF(OR($A520&lt;=Drivers!$H$9,F519&gt;=ReadMe!$C$10),0,MAX(ReadMe!$C$15,(Drivers!$E$9+Drivers!$F$9*SIN($A520*ReadMe!$C$14+Drivers!$G$9))*INDEX(TrackData!$G$6:$G$315,MOD(INT(F519),ReadMe!$C$9)+1)*IF(AND($A520&gt;=Drivers!$I$9,$A520&lt;Drivers!$I$9+Drivers!$J$9),Drivers!$K$9,1)*IF(AND($A520&gt;=Drivers!$L$9,$A520&lt;Drivers!$L$9+Drivers!$M$9),Drivers!$N$9,1)))</x:f>
        <x:v>0</x:v>
      </x:c>
      <x:c r="M520" s="97" t="n">
        <x:f>IF(OR($A520&lt;=Drivers!$H$10,G519&gt;=ReadMe!$C$10),0,MAX(ReadMe!$C$15,(Drivers!$E$10+Drivers!$F$10*SIN($A520*ReadMe!$C$14+Drivers!$G$10))*INDEX(TrackData!$G$6:$G$315,MOD(INT(G519),ReadMe!$C$9)+1)*IF(AND($A520&gt;=Drivers!$I$10,$A520&lt;Drivers!$I$10+Drivers!$J$10),Drivers!$K$10,1)*IF(AND($A520&gt;=Drivers!$L$10,$A520&lt;Drivers!$L$10+Drivers!$M$10),Drivers!$N$10,1)))</x:f>
        <x:v>0</x:v>
      </x:c>
      <x:c r="N520" s="97" t="n">
        <x:f>IF(OR($A520&lt;=Drivers!$H$11,H519&gt;=ReadMe!$C$10),0,MAX(ReadMe!$C$15,(Drivers!$E$11+Drivers!$F$11*SIN($A520*ReadMe!$C$14+Drivers!$G$11))*INDEX(TrackData!$G$6:$G$315,MOD(INT(H519),ReadMe!$C$9)+1)*IF(AND($A520&gt;=Drivers!$I$11,$A520&lt;Drivers!$I$11+Drivers!$J$11),Drivers!$K$11,1)*IF(AND($A520&gt;=Drivers!$L$11,$A520&lt;Drivers!$L$11+Drivers!$M$11),Drivers!$N$11,1)))</x:f>
        <x:v>0</x:v>
      </x:c>
      <x:c r="O520" t="n">
        <x:f>MIN(ReadMe!$C$8,MAX(0,INT(C520/ReadMe!$C$9)))</x:f>
        <x:v>3</x:v>
      </x:c>
      <x:c r="P520" t="n">
        <x:f>MIN(ReadMe!$C$8,MAX(0,INT(D520/ReadMe!$C$9)))</x:f>
        <x:v>3</x:v>
      </x:c>
      <x:c r="Q520" t="n">
        <x:f>MIN(ReadMe!$C$8,MAX(0,INT(E520/ReadMe!$C$9)))</x:f>
        <x:v>3</x:v>
      </x:c>
      <x:c r="R520" t="n">
        <x:f>MIN(ReadMe!$C$8,MAX(0,INT(F520/ReadMe!$C$9)))</x:f>
        <x:v>3</x:v>
      </x:c>
      <x:c r="S520" t="n">
        <x:f>MIN(ReadMe!$C$8,MAX(0,INT(G520/ReadMe!$C$9)))</x:f>
        <x:v>3</x:v>
      </x:c>
      <x:c r="T520" t="n">
        <x:f>MIN(ReadMe!$C$8,MAX(0,INT(H520/ReadMe!$C$9)))</x:f>
        <x:v>3</x:v>
      </x:c>
    </x:row>
    <x:row r="521">
      <x:c r="A521" t="n">
        <x:v>515</x:v>
      </x:c>
      <x:c r="B521" s="97" t="n">
        <x:f>A521*ReadMe!$C$12</x:f>
        <x:v>128.75</x:v>
      </x:c>
      <x:c r="C521" s="97" t="n">
        <x:f>MIN(ReadMe!$C$10,C520+I521)</x:f>
        <x:v>930</x:v>
      </x:c>
      <x:c r="D521" s="97" t="n">
        <x:f>MIN(ReadMe!$C$10,D520+J521)</x:f>
        <x:v>930</x:v>
      </x:c>
      <x:c r="E521" s="97" t="n">
        <x:f>MIN(ReadMe!$C$10,E520+K521)</x:f>
        <x:v>930</x:v>
      </x:c>
      <x:c r="F521" s="97" t="n">
        <x:f>MIN(ReadMe!$C$10,F520+L521)</x:f>
        <x:v>930</x:v>
      </x:c>
      <x:c r="G521" s="97" t="n">
        <x:f>MIN(ReadMe!$C$10,G520+M521)</x:f>
        <x:v>930</x:v>
      </x:c>
      <x:c r="H521" s="97" t="n">
        <x:f>MIN(ReadMe!$C$10,H520+N521)</x:f>
        <x:v>930</x:v>
      </x:c>
      <x:c r="I521" s="97" t="n">
        <x:f>IF(OR($A521&lt;=Drivers!$H$6,C520&gt;=ReadMe!$C$10),0,MAX(ReadMe!$C$15,(Drivers!$E$6+Drivers!$F$6*SIN($A521*ReadMe!$C$14+Drivers!$G$6))*INDEX(TrackData!$G$6:$G$315,MOD(INT(C520),ReadMe!$C$9)+1)*IF(AND($A521&gt;=Drivers!$I$6,$A521&lt;Drivers!$I$6+Drivers!$J$6),Drivers!$K$6,1)*IF(AND($A521&gt;=Drivers!$L$6,$A521&lt;Drivers!$L$6+Drivers!$M$6),Drivers!$N$6,1)))</x:f>
        <x:v>0</x:v>
      </x:c>
      <x:c r="J521" s="97" t="n">
        <x:f>IF(OR($A521&lt;=Drivers!$H$7,D520&gt;=ReadMe!$C$10),0,MAX(ReadMe!$C$15,(Drivers!$E$7+Drivers!$F$7*SIN($A521*ReadMe!$C$14+Drivers!$G$7))*INDEX(TrackData!$G$6:$G$315,MOD(INT(D520),ReadMe!$C$9)+1)*IF(AND($A521&gt;=Drivers!$I$7,$A521&lt;Drivers!$I$7+Drivers!$J$7),Drivers!$K$7,1)*IF(AND($A521&gt;=Drivers!$L$7,$A521&lt;Drivers!$L$7+Drivers!$M$7),Drivers!$N$7,1)))</x:f>
        <x:v>0</x:v>
      </x:c>
      <x:c r="K521" s="97" t="n">
        <x:f>IF(OR($A521&lt;=Drivers!$H$8,E520&gt;=ReadMe!$C$10),0,MAX(ReadMe!$C$15,(Drivers!$E$8+Drivers!$F$8*SIN($A521*ReadMe!$C$14+Drivers!$G$8))*INDEX(TrackData!$G$6:$G$315,MOD(INT(E520),ReadMe!$C$9)+1)*IF(AND($A521&gt;=Drivers!$I$8,$A521&lt;Drivers!$I$8+Drivers!$J$8),Drivers!$K$8,1)*IF(AND($A521&gt;=Drivers!$L$8,$A521&lt;Drivers!$L$8+Drivers!$M$8),Drivers!$N$8,1)))</x:f>
        <x:v>0</x:v>
      </x:c>
      <x:c r="L521" s="97" t="n">
        <x:f>IF(OR($A521&lt;=Drivers!$H$9,F520&gt;=ReadMe!$C$10),0,MAX(ReadMe!$C$15,(Drivers!$E$9+Drivers!$F$9*SIN($A521*ReadMe!$C$14+Drivers!$G$9))*INDEX(TrackData!$G$6:$G$315,MOD(INT(F520),ReadMe!$C$9)+1)*IF(AND($A521&gt;=Drivers!$I$9,$A521&lt;Drivers!$I$9+Drivers!$J$9),Drivers!$K$9,1)*IF(AND($A521&gt;=Drivers!$L$9,$A521&lt;Drivers!$L$9+Drivers!$M$9),Drivers!$N$9,1)))</x:f>
        <x:v>0</x:v>
      </x:c>
      <x:c r="M521" s="97" t="n">
        <x:f>IF(OR($A521&lt;=Drivers!$H$10,G520&gt;=ReadMe!$C$10),0,MAX(ReadMe!$C$15,(Drivers!$E$10+Drivers!$F$10*SIN($A521*ReadMe!$C$14+Drivers!$G$10))*INDEX(TrackData!$G$6:$G$315,MOD(INT(G520),ReadMe!$C$9)+1)*IF(AND($A521&gt;=Drivers!$I$10,$A521&lt;Drivers!$I$10+Drivers!$J$10),Drivers!$K$10,1)*IF(AND($A521&gt;=Drivers!$L$10,$A521&lt;Drivers!$L$10+Drivers!$M$10),Drivers!$N$10,1)))</x:f>
        <x:v>0</x:v>
      </x:c>
      <x:c r="N521" s="97" t="n">
        <x:f>IF(OR($A521&lt;=Drivers!$H$11,H520&gt;=ReadMe!$C$10),0,MAX(ReadMe!$C$15,(Drivers!$E$11+Drivers!$F$11*SIN($A521*ReadMe!$C$14+Drivers!$G$11))*INDEX(TrackData!$G$6:$G$315,MOD(INT(H520),ReadMe!$C$9)+1)*IF(AND($A521&gt;=Drivers!$I$11,$A521&lt;Drivers!$I$11+Drivers!$J$11),Drivers!$K$11,1)*IF(AND($A521&gt;=Drivers!$L$11,$A521&lt;Drivers!$L$11+Drivers!$M$11),Drivers!$N$11,1)))</x:f>
        <x:v>0</x:v>
      </x:c>
      <x:c r="O521" t="n">
        <x:f>MIN(ReadMe!$C$8,MAX(0,INT(C521/ReadMe!$C$9)))</x:f>
        <x:v>3</x:v>
      </x:c>
      <x:c r="P521" t="n">
        <x:f>MIN(ReadMe!$C$8,MAX(0,INT(D521/ReadMe!$C$9)))</x:f>
        <x:v>3</x:v>
      </x:c>
      <x:c r="Q521" t="n">
        <x:f>MIN(ReadMe!$C$8,MAX(0,INT(E521/ReadMe!$C$9)))</x:f>
        <x:v>3</x:v>
      </x:c>
      <x:c r="R521" t="n">
        <x:f>MIN(ReadMe!$C$8,MAX(0,INT(F521/ReadMe!$C$9)))</x:f>
        <x:v>3</x:v>
      </x:c>
      <x:c r="S521" t="n">
        <x:f>MIN(ReadMe!$C$8,MAX(0,INT(G521/ReadMe!$C$9)))</x:f>
        <x:v>3</x:v>
      </x:c>
      <x:c r="T521" t="n">
        <x:f>MIN(ReadMe!$C$8,MAX(0,INT(H521/ReadMe!$C$9)))</x:f>
        <x:v>3</x:v>
      </x:c>
    </x:row>
    <x:row r="522">
      <x:c r="A522" t="n">
        <x:v>516</x:v>
      </x:c>
      <x:c r="B522" s="97" t="n">
        <x:f>A522*ReadMe!$C$12</x:f>
        <x:v>129</x:v>
      </x:c>
      <x:c r="C522" s="97" t="n">
        <x:f>MIN(ReadMe!$C$10,C521+I522)</x:f>
        <x:v>930</x:v>
      </x:c>
      <x:c r="D522" s="97" t="n">
        <x:f>MIN(ReadMe!$C$10,D521+J522)</x:f>
        <x:v>930</x:v>
      </x:c>
      <x:c r="E522" s="97" t="n">
        <x:f>MIN(ReadMe!$C$10,E521+K522)</x:f>
        <x:v>930</x:v>
      </x:c>
      <x:c r="F522" s="97" t="n">
        <x:f>MIN(ReadMe!$C$10,F521+L522)</x:f>
        <x:v>930</x:v>
      </x:c>
      <x:c r="G522" s="97" t="n">
        <x:f>MIN(ReadMe!$C$10,G521+M522)</x:f>
        <x:v>930</x:v>
      </x:c>
      <x:c r="H522" s="97" t="n">
        <x:f>MIN(ReadMe!$C$10,H521+N522)</x:f>
        <x:v>930</x:v>
      </x:c>
      <x:c r="I522" s="97" t="n">
        <x:f>IF(OR($A522&lt;=Drivers!$H$6,C521&gt;=ReadMe!$C$10),0,MAX(ReadMe!$C$15,(Drivers!$E$6+Drivers!$F$6*SIN($A522*ReadMe!$C$14+Drivers!$G$6))*INDEX(TrackData!$G$6:$G$315,MOD(INT(C521),ReadMe!$C$9)+1)*IF(AND($A522&gt;=Drivers!$I$6,$A522&lt;Drivers!$I$6+Drivers!$J$6),Drivers!$K$6,1)*IF(AND($A522&gt;=Drivers!$L$6,$A522&lt;Drivers!$L$6+Drivers!$M$6),Drivers!$N$6,1)))</x:f>
        <x:v>0</x:v>
      </x:c>
      <x:c r="J522" s="97" t="n">
        <x:f>IF(OR($A522&lt;=Drivers!$H$7,D521&gt;=ReadMe!$C$10),0,MAX(ReadMe!$C$15,(Drivers!$E$7+Drivers!$F$7*SIN($A522*ReadMe!$C$14+Drivers!$G$7))*INDEX(TrackData!$G$6:$G$315,MOD(INT(D521),ReadMe!$C$9)+1)*IF(AND($A522&gt;=Drivers!$I$7,$A522&lt;Drivers!$I$7+Drivers!$J$7),Drivers!$K$7,1)*IF(AND($A522&gt;=Drivers!$L$7,$A522&lt;Drivers!$L$7+Drivers!$M$7),Drivers!$N$7,1)))</x:f>
        <x:v>0</x:v>
      </x:c>
      <x:c r="K522" s="97" t="n">
        <x:f>IF(OR($A522&lt;=Drivers!$H$8,E521&gt;=ReadMe!$C$10),0,MAX(ReadMe!$C$15,(Drivers!$E$8+Drivers!$F$8*SIN($A522*ReadMe!$C$14+Drivers!$G$8))*INDEX(TrackData!$G$6:$G$315,MOD(INT(E521),ReadMe!$C$9)+1)*IF(AND($A522&gt;=Drivers!$I$8,$A522&lt;Drivers!$I$8+Drivers!$J$8),Drivers!$K$8,1)*IF(AND($A522&gt;=Drivers!$L$8,$A522&lt;Drivers!$L$8+Drivers!$M$8),Drivers!$N$8,1)))</x:f>
        <x:v>0</x:v>
      </x:c>
      <x:c r="L522" s="97" t="n">
        <x:f>IF(OR($A522&lt;=Drivers!$H$9,F521&gt;=ReadMe!$C$10),0,MAX(ReadMe!$C$15,(Drivers!$E$9+Drivers!$F$9*SIN($A522*ReadMe!$C$14+Drivers!$G$9))*INDEX(TrackData!$G$6:$G$315,MOD(INT(F521),ReadMe!$C$9)+1)*IF(AND($A522&gt;=Drivers!$I$9,$A522&lt;Drivers!$I$9+Drivers!$J$9),Drivers!$K$9,1)*IF(AND($A522&gt;=Drivers!$L$9,$A522&lt;Drivers!$L$9+Drivers!$M$9),Drivers!$N$9,1)))</x:f>
        <x:v>0</x:v>
      </x:c>
      <x:c r="M522" s="97" t="n">
        <x:f>IF(OR($A522&lt;=Drivers!$H$10,G521&gt;=ReadMe!$C$10),0,MAX(ReadMe!$C$15,(Drivers!$E$10+Drivers!$F$10*SIN($A522*ReadMe!$C$14+Drivers!$G$10))*INDEX(TrackData!$G$6:$G$315,MOD(INT(G521),ReadMe!$C$9)+1)*IF(AND($A522&gt;=Drivers!$I$10,$A522&lt;Drivers!$I$10+Drivers!$J$10),Drivers!$K$10,1)*IF(AND($A522&gt;=Drivers!$L$10,$A522&lt;Drivers!$L$10+Drivers!$M$10),Drivers!$N$10,1)))</x:f>
        <x:v>0</x:v>
      </x:c>
      <x:c r="N522" s="97" t="n">
        <x:f>IF(OR($A522&lt;=Drivers!$H$11,H521&gt;=ReadMe!$C$10),0,MAX(ReadMe!$C$15,(Drivers!$E$11+Drivers!$F$11*SIN($A522*ReadMe!$C$14+Drivers!$G$11))*INDEX(TrackData!$G$6:$G$315,MOD(INT(H521),ReadMe!$C$9)+1)*IF(AND($A522&gt;=Drivers!$I$11,$A522&lt;Drivers!$I$11+Drivers!$J$11),Drivers!$K$11,1)*IF(AND($A522&gt;=Drivers!$L$11,$A522&lt;Drivers!$L$11+Drivers!$M$11),Drivers!$N$11,1)))</x:f>
        <x:v>0</x:v>
      </x:c>
      <x:c r="O522" t="n">
        <x:f>MIN(ReadMe!$C$8,MAX(0,INT(C522/ReadMe!$C$9)))</x:f>
        <x:v>3</x:v>
      </x:c>
      <x:c r="P522" t="n">
        <x:f>MIN(ReadMe!$C$8,MAX(0,INT(D522/ReadMe!$C$9)))</x:f>
        <x:v>3</x:v>
      </x:c>
      <x:c r="Q522" t="n">
        <x:f>MIN(ReadMe!$C$8,MAX(0,INT(E522/ReadMe!$C$9)))</x:f>
        <x:v>3</x:v>
      </x:c>
      <x:c r="R522" t="n">
        <x:f>MIN(ReadMe!$C$8,MAX(0,INT(F522/ReadMe!$C$9)))</x:f>
        <x:v>3</x:v>
      </x:c>
      <x:c r="S522" t="n">
        <x:f>MIN(ReadMe!$C$8,MAX(0,INT(G522/ReadMe!$C$9)))</x:f>
        <x:v>3</x:v>
      </x:c>
      <x:c r="T522" t="n">
        <x:f>MIN(ReadMe!$C$8,MAX(0,INT(H522/ReadMe!$C$9)))</x:f>
        <x:v>3</x:v>
      </x:c>
    </x:row>
    <x:row r="523">
      <x:c r="A523" t="n">
        <x:v>517</x:v>
      </x:c>
      <x:c r="B523" s="97" t="n">
        <x:f>A523*ReadMe!$C$12</x:f>
        <x:v>129.25</x:v>
      </x:c>
      <x:c r="C523" s="97" t="n">
        <x:f>MIN(ReadMe!$C$10,C522+I523)</x:f>
        <x:v>930</x:v>
      </x:c>
      <x:c r="D523" s="97" t="n">
        <x:f>MIN(ReadMe!$C$10,D522+J523)</x:f>
        <x:v>930</x:v>
      </x:c>
      <x:c r="E523" s="97" t="n">
        <x:f>MIN(ReadMe!$C$10,E522+K523)</x:f>
        <x:v>930</x:v>
      </x:c>
      <x:c r="F523" s="97" t="n">
        <x:f>MIN(ReadMe!$C$10,F522+L523)</x:f>
        <x:v>930</x:v>
      </x:c>
      <x:c r="G523" s="97" t="n">
        <x:f>MIN(ReadMe!$C$10,G522+M523)</x:f>
        <x:v>930</x:v>
      </x:c>
      <x:c r="H523" s="97" t="n">
        <x:f>MIN(ReadMe!$C$10,H522+N523)</x:f>
        <x:v>930</x:v>
      </x:c>
      <x:c r="I523" s="97" t="n">
        <x:f>IF(OR($A523&lt;=Drivers!$H$6,C522&gt;=ReadMe!$C$10),0,MAX(ReadMe!$C$15,(Drivers!$E$6+Drivers!$F$6*SIN($A523*ReadMe!$C$14+Drivers!$G$6))*INDEX(TrackData!$G$6:$G$315,MOD(INT(C522),ReadMe!$C$9)+1)*IF(AND($A523&gt;=Drivers!$I$6,$A523&lt;Drivers!$I$6+Drivers!$J$6),Drivers!$K$6,1)*IF(AND($A523&gt;=Drivers!$L$6,$A523&lt;Drivers!$L$6+Drivers!$M$6),Drivers!$N$6,1)))</x:f>
        <x:v>0</x:v>
      </x:c>
      <x:c r="J523" s="97" t="n">
        <x:f>IF(OR($A523&lt;=Drivers!$H$7,D522&gt;=ReadMe!$C$10),0,MAX(ReadMe!$C$15,(Drivers!$E$7+Drivers!$F$7*SIN($A523*ReadMe!$C$14+Drivers!$G$7))*INDEX(TrackData!$G$6:$G$315,MOD(INT(D522),ReadMe!$C$9)+1)*IF(AND($A523&gt;=Drivers!$I$7,$A523&lt;Drivers!$I$7+Drivers!$J$7),Drivers!$K$7,1)*IF(AND($A523&gt;=Drivers!$L$7,$A523&lt;Drivers!$L$7+Drivers!$M$7),Drivers!$N$7,1)))</x:f>
        <x:v>0</x:v>
      </x:c>
      <x:c r="K523" s="97" t="n">
        <x:f>IF(OR($A523&lt;=Drivers!$H$8,E522&gt;=ReadMe!$C$10),0,MAX(ReadMe!$C$15,(Drivers!$E$8+Drivers!$F$8*SIN($A523*ReadMe!$C$14+Drivers!$G$8))*INDEX(TrackData!$G$6:$G$315,MOD(INT(E522),ReadMe!$C$9)+1)*IF(AND($A523&gt;=Drivers!$I$8,$A523&lt;Drivers!$I$8+Drivers!$J$8),Drivers!$K$8,1)*IF(AND($A523&gt;=Drivers!$L$8,$A523&lt;Drivers!$L$8+Drivers!$M$8),Drivers!$N$8,1)))</x:f>
        <x:v>0</x:v>
      </x:c>
      <x:c r="L523" s="97" t="n">
        <x:f>IF(OR($A523&lt;=Drivers!$H$9,F522&gt;=ReadMe!$C$10),0,MAX(ReadMe!$C$15,(Drivers!$E$9+Drivers!$F$9*SIN($A523*ReadMe!$C$14+Drivers!$G$9))*INDEX(TrackData!$G$6:$G$315,MOD(INT(F522),ReadMe!$C$9)+1)*IF(AND($A523&gt;=Drivers!$I$9,$A523&lt;Drivers!$I$9+Drivers!$J$9),Drivers!$K$9,1)*IF(AND($A523&gt;=Drivers!$L$9,$A523&lt;Drivers!$L$9+Drivers!$M$9),Drivers!$N$9,1)))</x:f>
        <x:v>0</x:v>
      </x:c>
      <x:c r="M523" s="97" t="n">
        <x:f>IF(OR($A523&lt;=Drivers!$H$10,G522&gt;=ReadMe!$C$10),0,MAX(ReadMe!$C$15,(Drivers!$E$10+Drivers!$F$10*SIN($A523*ReadMe!$C$14+Drivers!$G$10))*INDEX(TrackData!$G$6:$G$315,MOD(INT(G522),ReadMe!$C$9)+1)*IF(AND($A523&gt;=Drivers!$I$10,$A523&lt;Drivers!$I$10+Drivers!$J$10),Drivers!$K$10,1)*IF(AND($A523&gt;=Drivers!$L$10,$A523&lt;Drivers!$L$10+Drivers!$M$10),Drivers!$N$10,1)))</x:f>
        <x:v>0</x:v>
      </x:c>
      <x:c r="N523" s="97" t="n">
        <x:f>IF(OR($A523&lt;=Drivers!$H$11,H522&gt;=ReadMe!$C$10),0,MAX(ReadMe!$C$15,(Drivers!$E$11+Drivers!$F$11*SIN($A523*ReadMe!$C$14+Drivers!$G$11))*INDEX(TrackData!$G$6:$G$315,MOD(INT(H522),ReadMe!$C$9)+1)*IF(AND($A523&gt;=Drivers!$I$11,$A523&lt;Drivers!$I$11+Drivers!$J$11),Drivers!$K$11,1)*IF(AND($A523&gt;=Drivers!$L$11,$A523&lt;Drivers!$L$11+Drivers!$M$11),Drivers!$N$11,1)))</x:f>
        <x:v>0</x:v>
      </x:c>
      <x:c r="O523" t="n">
        <x:f>MIN(ReadMe!$C$8,MAX(0,INT(C523/ReadMe!$C$9)))</x:f>
        <x:v>3</x:v>
      </x:c>
      <x:c r="P523" t="n">
        <x:f>MIN(ReadMe!$C$8,MAX(0,INT(D523/ReadMe!$C$9)))</x:f>
        <x:v>3</x:v>
      </x:c>
      <x:c r="Q523" t="n">
        <x:f>MIN(ReadMe!$C$8,MAX(0,INT(E523/ReadMe!$C$9)))</x:f>
        <x:v>3</x:v>
      </x:c>
      <x:c r="R523" t="n">
        <x:f>MIN(ReadMe!$C$8,MAX(0,INT(F523/ReadMe!$C$9)))</x:f>
        <x:v>3</x:v>
      </x:c>
      <x:c r="S523" t="n">
        <x:f>MIN(ReadMe!$C$8,MAX(0,INT(G523/ReadMe!$C$9)))</x:f>
        <x:v>3</x:v>
      </x:c>
      <x:c r="T523" t="n">
        <x:f>MIN(ReadMe!$C$8,MAX(0,INT(H523/ReadMe!$C$9)))</x:f>
        <x:v>3</x:v>
      </x:c>
    </x:row>
    <x:row r="524">
      <x:c r="A524" t="n">
        <x:v>518</x:v>
      </x:c>
      <x:c r="B524" s="97" t="n">
        <x:f>A524*ReadMe!$C$12</x:f>
        <x:v>129.5</x:v>
      </x:c>
      <x:c r="C524" s="97" t="n">
        <x:f>MIN(ReadMe!$C$10,C523+I524)</x:f>
        <x:v>930</x:v>
      </x:c>
      <x:c r="D524" s="97" t="n">
        <x:f>MIN(ReadMe!$C$10,D523+J524)</x:f>
        <x:v>930</x:v>
      </x:c>
      <x:c r="E524" s="97" t="n">
        <x:f>MIN(ReadMe!$C$10,E523+K524)</x:f>
        <x:v>930</x:v>
      </x:c>
      <x:c r="F524" s="97" t="n">
        <x:f>MIN(ReadMe!$C$10,F523+L524)</x:f>
        <x:v>930</x:v>
      </x:c>
      <x:c r="G524" s="97" t="n">
        <x:f>MIN(ReadMe!$C$10,G523+M524)</x:f>
        <x:v>930</x:v>
      </x:c>
      <x:c r="H524" s="97" t="n">
        <x:f>MIN(ReadMe!$C$10,H523+N524)</x:f>
        <x:v>930</x:v>
      </x:c>
      <x:c r="I524" s="97" t="n">
        <x:f>IF(OR($A524&lt;=Drivers!$H$6,C523&gt;=ReadMe!$C$10),0,MAX(ReadMe!$C$15,(Drivers!$E$6+Drivers!$F$6*SIN($A524*ReadMe!$C$14+Drivers!$G$6))*INDEX(TrackData!$G$6:$G$315,MOD(INT(C523),ReadMe!$C$9)+1)*IF(AND($A524&gt;=Drivers!$I$6,$A524&lt;Drivers!$I$6+Drivers!$J$6),Drivers!$K$6,1)*IF(AND($A524&gt;=Drivers!$L$6,$A524&lt;Drivers!$L$6+Drivers!$M$6),Drivers!$N$6,1)))</x:f>
        <x:v>0</x:v>
      </x:c>
      <x:c r="J524" s="97" t="n">
        <x:f>IF(OR($A524&lt;=Drivers!$H$7,D523&gt;=ReadMe!$C$10),0,MAX(ReadMe!$C$15,(Drivers!$E$7+Drivers!$F$7*SIN($A524*ReadMe!$C$14+Drivers!$G$7))*INDEX(TrackData!$G$6:$G$315,MOD(INT(D523),ReadMe!$C$9)+1)*IF(AND($A524&gt;=Drivers!$I$7,$A524&lt;Drivers!$I$7+Drivers!$J$7),Drivers!$K$7,1)*IF(AND($A524&gt;=Drivers!$L$7,$A524&lt;Drivers!$L$7+Drivers!$M$7),Drivers!$N$7,1)))</x:f>
        <x:v>0</x:v>
      </x:c>
      <x:c r="K524" s="97" t="n">
        <x:f>IF(OR($A524&lt;=Drivers!$H$8,E523&gt;=ReadMe!$C$10),0,MAX(ReadMe!$C$15,(Drivers!$E$8+Drivers!$F$8*SIN($A524*ReadMe!$C$14+Drivers!$G$8))*INDEX(TrackData!$G$6:$G$315,MOD(INT(E523),ReadMe!$C$9)+1)*IF(AND($A524&gt;=Drivers!$I$8,$A524&lt;Drivers!$I$8+Drivers!$J$8),Drivers!$K$8,1)*IF(AND($A524&gt;=Drivers!$L$8,$A524&lt;Drivers!$L$8+Drivers!$M$8),Drivers!$N$8,1)))</x:f>
        <x:v>0</x:v>
      </x:c>
      <x:c r="L524" s="97" t="n">
        <x:f>IF(OR($A524&lt;=Drivers!$H$9,F523&gt;=ReadMe!$C$10),0,MAX(ReadMe!$C$15,(Drivers!$E$9+Drivers!$F$9*SIN($A524*ReadMe!$C$14+Drivers!$G$9))*INDEX(TrackData!$G$6:$G$315,MOD(INT(F523),ReadMe!$C$9)+1)*IF(AND($A524&gt;=Drivers!$I$9,$A524&lt;Drivers!$I$9+Drivers!$J$9),Drivers!$K$9,1)*IF(AND($A524&gt;=Drivers!$L$9,$A524&lt;Drivers!$L$9+Drivers!$M$9),Drivers!$N$9,1)))</x:f>
        <x:v>0</x:v>
      </x:c>
      <x:c r="M524" s="97" t="n">
        <x:f>IF(OR($A524&lt;=Drivers!$H$10,G523&gt;=ReadMe!$C$10),0,MAX(ReadMe!$C$15,(Drivers!$E$10+Drivers!$F$10*SIN($A524*ReadMe!$C$14+Drivers!$G$10))*INDEX(TrackData!$G$6:$G$315,MOD(INT(G523),ReadMe!$C$9)+1)*IF(AND($A524&gt;=Drivers!$I$10,$A524&lt;Drivers!$I$10+Drivers!$J$10),Drivers!$K$10,1)*IF(AND($A524&gt;=Drivers!$L$10,$A524&lt;Drivers!$L$10+Drivers!$M$10),Drivers!$N$10,1)))</x:f>
        <x:v>0</x:v>
      </x:c>
      <x:c r="N524" s="97" t="n">
        <x:f>IF(OR($A524&lt;=Drivers!$H$11,H523&gt;=ReadMe!$C$10),0,MAX(ReadMe!$C$15,(Drivers!$E$11+Drivers!$F$11*SIN($A524*ReadMe!$C$14+Drivers!$G$11))*INDEX(TrackData!$G$6:$G$315,MOD(INT(H523),ReadMe!$C$9)+1)*IF(AND($A524&gt;=Drivers!$I$11,$A524&lt;Drivers!$I$11+Drivers!$J$11),Drivers!$K$11,1)*IF(AND($A524&gt;=Drivers!$L$11,$A524&lt;Drivers!$L$11+Drivers!$M$11),Drivers!$N$11,1)))</x:f>
        <x:v>0</x:v>
      </x:c>
      <x:c r="O524" t="n">
        <x:f>MIN(ReadMe!$C$8,MAX(0,INT(C524/ReadMe!$C$9)))</x:f>
        <x:v>3</x:v>
      </x:c>
      <x:c r="P524" t="n">
        <x:f>MIN(ReadMe!$C$8,MAX(0,INT(D524/ReadMe!$C$9)))</x:f>
        <x:v>3</x:v>
      </x:c>
      <x:c r="Q524" t="n">
        <x:f>MIN(ReadMe!$C$8,MAX(0,INT(E524/ReadMe!$C$9)))</x:f>
        <x:v>3</x:v>
      </x:c>
      <x:c r="R524" t="n">
        <x:f>MIN(ReadMe!$C$8,MAX(0,INT(F524/ReadMe!$C$9)))</x:f>
        <x:v>3</x:v>
      </x:c>
      <x:c r="S524" t="n">
        <x:f>MIN(ReadMe!$C$8,MAX(0,INT(G524/ReadMe!$C$9)))</x:f>
        <x:v>3</x:v>
      </x:c>
      <x:c r="T524" t="n">
        <x:f>MIN(ReadMe!$C$8,MAX(0,INT(H524/ReadMe!$C$9)))</x:f>
        <x:v>3</x:v>
      </x:c>
    </x:row>
    <x:row r="525">
      <x:c r="A525" t="n">
        <x:v>519</x:v>
      </x:c>
      <x:c r="B525" s="97" t="n">
        <x:f>A525*ReadMe!$C$12</x:f>
        <x:v>129.75</x:v>
      </x:c>
      <x:c r="C525" s="97" t="n">
        <x:f>MIN(ReadMe!$C$10,C524+I525)</x:f>
        <x:v>930</x:v>
      </x:c>
      <x:c r="D525" s="97" t="n">
        <x:f>MIN(ReadMe!$C$10,D524+J525)</x:f>
        <x:v>930</x:v>
      </x:c>
      <x:c r="E525" s="97" t="n">
        <x:f>MIN(ReadMe!$C$10,E524+K525)</x:f>
        <x:v>930</x:v>
      </x:c>
      <x:c r="F525" s="97" t="n">
        <x:f>MIN(ReadMe!$C$10,F524+L525)</x:f>
        <x:v>930</x:v>
      </x:c>
      <x:c r="G525" s="97" t="n">
        <x:f>MIN(ReadMe!$C$10,G524+M525)</x:f>
        <x:v>930</x:v>
      </x:c>
      <x:c r="H525" s="97" t="n">
        <x:f>MIN(ReadMe!$C$10,H524+N525)</x:f>
        <x:v>930</x:v>
      </x:c>
      <x:c r="I525" s="97" t="n">
        <x:f>IF(OR($A525&lt;=Drivers!$H$6,C524&gt;=ReadMe!$C$10),0,MAX(ReadMe!$C$15,(Drivers!$E$6+Drivers!$F$6*SIN($A525*ReadMe!$C$14+Drivers!$G$6))*INDEX(TrackData!$G$6:$G$315,MOD(INT(C524),ReadMe!$C$9)+1)*IF(AND($A525&gt;=Drivers!$I$6,$A525&lt;Drivers!$I$6+Drivers!$J$6),Drivers!$K$6,1)*IF(AND($A525&gt;=Drivers!$L$6,$A525&lt;Drivers!$L$6+Drivers!$M$6),Drivers!$N$6,1)))</x:f>
        <x:v>0</x:v>
      </x:c>
      <x:c r="J525" s="97" t="n">
        <x:f>IF(OR($A525&lt;=Drivers!$H$7,D524&gt;=ReadMe!$C$10),0,MAX(ReadMe!$C$15,(Drivers!$E$7+Drivers!$F$7*SIN($A525*ReadMe!$C$14+Drivers!$G$7))*INDEX(TrackData!$G$6:$G$315,MOD(INT(D524),ReadMe!$C$9)+1)*IF(AND($A525&gt;=Drivers!$I$7,$A525&lt;Drivers!$I$7+Drivers!$J$7),Drivers!$K$7,1)*IF(AND($A525&gt;=Drivers!$L$7,$A525&lt;Drivers!$L$7+Drivers!$M$7),Drivers!$N$7,1)))</x:f>
        <x:v>0</x:v>
      </x:c>
      <x:c r="K525" s="97" t="n">
        <x:f>IF(OR($A525&lt;=Drivers!$H$8,E524&gt;=ReadMe!$C$10),0,MAX(ReadMe!$C$15,(Drivers!$E$8+Drivers!$F$8*SIN($A525*ReadMe!$C$14+Drivers!$G$8))*INDEX(TrackData!$G$6:$G$315,MOD(INT(E524),ReadMe!$C$9)+1)*IF(AND($A525&gt;=Drivers!$I$8,$A525&lt;Drivers!$I$8+Drivers!$J$8),Drivers!$K$8,1)*IF(AND($A525&gt;=Drivers!$L$8,$A525&lt;Drivers!$L$8+Drivers!$M$8),Drivers!$N$8,1)))</x:f>
        <x:v>0</x:v>
      </x:c>
      <x:c r="L525" s="97" t="n">
        <x:f>IF(OR($A525&lt;=Drivers!$H$9,F524&gt;=ReadMe!$C$10),0,MAX(ReadMe!$C$15,(Drivers!$E$9+Drivers!$F$9*SIN($A525*ReadMe!$C$14+Drivers!$G$9))*INDEX(TrackData!$G$6:$G$315,MOD(INT(F524),ReadMe!$C$9)+1)*IF(AND($A525&gt;=Drivers!$I$9,$A525&lt;Drivers!$I$9+Drivers!$J$9),Drivers!$K$9,1)*IF(AND($A525&gt;=Drivers!$L$9,$A525&lt;Drivers!$L$9+Drivers!$M$9),Drivers!$N$9,1)))</x:f>
        <x:v>0</x:v>
      </x:c>
      <x:c r="M525" s="97" t="n">
        <x:f>IF(OR($A525&lt;=Drivers!$H$10,G524&gt;=ReadMe!$C$10),0,MAX(ReadMe!$C$15,(Drivers!$E$10+Drivers!$F$10*SIN($A525*ReadMe!$C$14+Drivers!$G$10))*INDEX(TrackData!$G$6:$G$315,MOD(INT(G524),ReadMe!$C$9)+1)*IF(AND($A525&gt;=Drivers!$I$10,$A525&lt;Drivers!$I$10+Drivers!$J$10),Drivers!$K$10,1)*IF(AND($A525&gt;=Drivers!$L$10,$A525&lt;Drivers!$L$10+Drivers!$M$10),Drivers!$N$10,1)))</x:f>
        <x:v>0</x:v>
      </x:c>
      <x:c r="N525" s="97" t="n">
        <x:f>IF(OR($A525&lt;=Drivers!$H$11,H524&gt;=ReadMe!$C$10),0,MAX(ReadMe!$C$15,(Drivers!$E$11+Drivers!$F$11*SIN($A525*ReadMe!$C$14+Drivers!$G$11))*INDEX(TrackData!$G$6:$G$315,MOD(INT(H524),ReadMe!$C$9)+1)*IF(AND($A525&gt;=Drivers!$I$11,$A525&lt;Drivers!$I$11+Drivers!$J$11),Drivers!$K$11,1)*IF(AND($A525&gt;=Drivers!$L$11,$A525&lt;Drivers!$L$11+Drivers!$M$11),Drivers!$N$11,1)))</x:f>
        <x:v>0</x:v>
      </x:c>
      <x:c r="O525" t="n">
        <x:f>MIN(ReadMe!$C$8,MAX(0,INT(C525/ReadMe!$C$9)))</x:f>
        <x:v>3</x:v>
      </x:c>
      <x:c r="P525" t="n">
        <x:f>MIN(ReadMe!$C$8,MAX(0,INT(D525/ReadMe!$C$9)))</x:f>
        <x:v>3</x:v>
      </x:c>
      <x:c r="Q525" t="n">
        <x:f>MIN(ReadMe!$C$8,MAX(0,INT(E525/ReadMe!$C$9)))</x:f>
        <x:v>3</x:v>
      </x:c>
      <x:c r="R525" t="n">
        <x:f>MIN(ReadMe!$C$8,MAX(0,INT(F525/ReadMe!$C$9)))</x:f>
        <x:v>3</x:v>
      </x:c>
      <x:c r="S525" t="n">
        <x:f>MIN(ReadMe!$C$8,MAX(0,INT(G525/ReadMe!$C$9)))</x:f>
        <x:v>3</x:v>
      </x:c>
      <x:c r="T525" t="n">
        <x:f>MIN(ReadMe!$C$8,MAX(0,INT(H525/ReadMe!$C$9)))</x:f>
        <x:v>3</x:v>
      </x:c>
    </x:row>
    <x:row r="526">
      <x:c r="A526" t="n">
        <x:v>520</x:v>
      </x:c>
      <x:c r="B526" s="97" t="n">
        <x:f>A526*ReadMe!$C$12</x:f>
        <x:v>130</x:v>
      </x:c>
      <x:c r="C526" s="97" t="n">
        <x:f>MIN(ReadMe!$C$10,C525+I526)</x:f>
        <x:v>930</x:v>
      </x:c>
      <x:c r="D526" s="97" t="n">
        <x:f>MIN(ReadMe!$C$10,D525+J526)</x:f>
        <x:v>930</x:v>
      </x:c>
      <x:c r="E526" s="97" t="n">
        <x:f>MIN(ReadMe!$C$10,E525+K526)</x:f>
        <x:v>930</x:v>
      </x:c>
      <x:c r="F526" s="97" t="n">
        <x:f>MIN(ReadMe!$C$10,F525+L526)</x:f>
        <x:v>930</x:v>
      </x:c>
      <x:c r="G526" s="97" t="n">
        <x:f>MIN(ReadMe!$C$10,G525+M526)</x:f>
        <x:v>930</x:v>
      </x:c>
      <x:c r="H526" s="97" t="n">
        <x:f>MIN(ReadMe!$C$10,H525+N526)</x:f>
        <x:v>930</x:v>
      </x:c>
      <x:c r="I526" s="97" t="n">
        <x:f>IF(OR($A526&lt;=Drivers!$H$6,C525&gt;=ReadMe!$C$10),0,MAX(ReadMe!$C$15,(Drivers!$E$6+Drivers!$F$6*SIN($A526*ReadMe!$C$14+Drivers!$G$6))*INDEX(TrackData!$G$6:$G$315,MOD(INT(C525),ReadMe!$C$9)+1)*IF(AND($A526&gt;=Drivers!$I$6,$A526&lt;Drivers!$I$6+Drivers!$J$6),Drivers!$K$6,1)*IF(AND($A526&gt;=Drivers!$L$6,$A526&lt;Drivers!$L$6+Drivers!$M$6),Drivers!$N$6,1)))</x:f>
        <x:v>0</x:v>
      </x:c>
      <x:c r="J526" s="97" t="n">
        <x:f>IF(OR($A526&lt;=Drivers!$H$7,D525&gt;=ReadMe!$C$10),0,MAX(ReadMe!$C$15,(Drivers!$E$7+Drivers!$F$7*SIN($A526*ReadMe!$C$14+Drivers!$G$7))*INDEX(TrackData!$G$6:$G$315,MOD(INT(D525),ReadMe!$C$9)+1)*IF(AND($A526&gt;=Drivers!$I$7,$A526&lt;Drivers!$I$7+Drivers!$J$7),Drivers!$K$7,1)*IF(AND($A526&gt;=Drivers!$L$7,$A526&lt;Drivers!$L$7+Drivers!$M$7),Drivers!$N$7,1)))</x:f>
        <x:v>0</x:v>
      </x:c>
      <x:c r="K526" s="97" t="n">
        <x:f>IF(OR($A526&lt;=Drivers!$H$8,E525&gt;=ReadMe!$C$10),0,MAX(ReadMe!$C$15,(Drivers!$E$8+Drivers!$F$8*SIN($A526*ReadMe!$C$14+Drivers!$G$8))*INDEX(TrackData!$G$6:$G$315,MOD(INT(E525),ReadMe!$C$9)+1)*IF(AND($A526&gt;=Drivers!$I$8,$A526&lt;Drivers!$I$8+Drivers!$J$8),Drivers!$K$8,1)*IF(AND($A526&gt;=Drivers!$L$8,$A526&lt;Drivers!$L$8+Drivers!$M$8),Drivers!$N$8,1)))</x:f>
        <x:v>0</x:v>
      </x:c>
      <x:c r="L526" s="97" t="n">
        <x:f>IF(OR($A526&lt;=Drivers!$H$9,F525&gt;=ReadMe!$C$10),0,MAX(ReadMe!$C$15,(Drivers!$E$9+Drivers!$F$9*SIN($A526*ReadMe!$C$14+Drivers!$G$9))*INDEX(TrackData!$G$6:$G$315,MOD(INT(F525),ReadMe!$C$9)+1)*IF(AND($A526&gt;=Drivers!$I$9,$A526&lt;Drivers!$I$9+Drivers!$J$9),Drivers!$K$9,1)*IF(AND($A526&gt;=Drivers!$L$9,$A526&lt;Drivers!$L$9+Drivers!$M$9),Drivers!$N$9,1)))</x:f>
        <x:v>0</x:v>
      </x:c>
      <x:c r="M526" s="97" t="n">
        <x:f>IF(OR($A526&lt;=Drivers!$H$10,G525&gt;=ReadMe!$C$10),0,MAX(ReadMe!$C$15,(Drivers!$E$10+Drivers!$F$10*SIN($A526*ReadMe!$C$14+Drivers!$G$10))*INDEX(TrackData!$G$6:$G$315,MOD(INT(G525),ReadMe!$C$9)+1)*IF(AND($A526&gt;=Drivers!$I$10,$A526&lt;Drivers!$I$10+Drivers!$J$10),Drivers!$K$10,1)*IF(AND($A526&gt;=Drivers!$L$10,$A526&lt;Drivers!$L$10+Drivers!$M$10),Drivers!$N$10,1)))</x:f>
        <x:v>0</x:v>
      </x:c>
      <x:c r="N526" s="97" t="n">
        <x:f>IF(OR($A526&lt;=Drivers!$H$11,H525&gt;=ReadMe!$C$10),0,MAX(ReadMe!$C$15,(Drivers!$E$11+Drivers!$F$11*SIN($A526*ReadMe!$C$14+Drivers!$G$11))*INDEX(TrackData!$G$6:$G$315,MOD(INT(H525),ReadMe!$C$9)+1)*IF(AND($A526&gt;=Drivers!$I$11,$A526&lt;Drivers!$I$11+Drivers!$J$11),Drivers!$K$11,1)*IF(AND($A526&gt;=Drivers!$L$11,$A526&lt;Drivers!$L$11+Drivers!$M$11),Drivers!$N$11,1)))</x:f>
        <x:v>0</x:v>
      </x:c>
      <x:c r="O526" t="n">
        <x:f>MIN(ReadMe!$C$8,MAX(0,INT(C526/ReadMe!$C$9)))</x:f>
        <x:v>3</x:v>
      </x:c>
      <x:c r="P526" t="n">
        <x:f>MIN(ReadMe!$C$8,MAX(0,INT(D526/ReadMe!$C$9)))</x:f>
        <x:v>3</x:v>
      </x:c>
      <x:c r="Q526" t="n">
        <x:f>MIN(ReadMe!$C$8,MAX(0,INT(E526/ReadMe!$C$9)))</x:f>
        <x:v>3</x:v>
      </x:c>
      <x:c r="R526" t="n">
        <x:f>MIN(ReadMe!$C$8,MAX(0,INT(F526/ReadMe!$C$9)))</x:f>
        <x:v>3</x:v>
      </x:c>
      <x:c r="S526" t="n">
        <x:f>MIN(ReadMe!$C$8,MAX(0,INT(G526/ReadMe!$C$9)))</x:f>
        <x:v>3</x:v>
      </x:c>
      <x:c r="T526" t="n">
        <x:f>MIN(ReadMe!$C$8,MAX(0,INT(H526/ReadMe!$C$9)))</x:f>
        <x:v>3</x:v>
      </x:c>
    </x:row>
    <x:row r="527">
      <x:c r="A527" t="n">
        <x:v>521</x:v>
      </x:c>
      <x:c r="B527" s="97" t="n">
        <x:f>A527*ReadMe!$C$12</x:f>
        <x:v>130.25</x:v>
      </x:c>
      <x:c r="C527" s="97" t="n">
        <x:f>MIN(ReadMe!$C$10,C526+I527)</x:f>
        <x:v>930</x:v>
      </x:c>
      <x:c r="D527" s="97" t="n">
        <x:f>MIN(ReadMe!$C$10,D526+J527)</x:f>
        <x:v>930</x:v>
      </x:c>
      <x:c r="E527" s="97" t="n">
        <x:f>MIN(ReadMe!$C$10,E526+K527)</x:f>
        <x:v>930</x:v>
      </x:c>
      <x:c r="F527" s="97" t="n">
        <x:f>MIN(ReadMe!$C$10,F526+L527)</x:f>
        <x:v>930</x:v>
      </x:c>
      <x:c r="G527" s="97" t="n">
        <x:f>MIN(ReadMe!$C$10,G526+M527)</x:f>
        <x:v>930</x:v>
      </x:c>
      <x:c r="H527" s="97" t="n">
        <x:f>MIN(ReadMe!$C$10,H526+N527)</x:f>
        <x:v>930</x:v>
      </x:c>
      <x:c r="I527" s="97" t="n">
        <x:f>IF(OR($A527&lt;=Drivers!$H$6,C526&gt;=ReadMe!$C$10),0,MAX(ReadMe!$C$15,(Drivers!$E$6+Drivers!$F$6*SIN($A527*ReadMe!$C$14+Drivers!$G$6))*INDEX(TrackData!$G$6:$G$315,MOD(INT(C526),ReadMe!$C$9)+1)*IF(AND($A527&gt;=Drivers!$I$6,$A527&lt;Drivers!$I$6+Drivers!$J$6),Drivers!$K$6,1)*IF(AND($A527&gt;=Drivers!$L$6,$A527&lt;Drivers!$L$6+Drivers!$M$6),Drivers!$N$6,1)))</x:f>
        <x:v>0</x:v>
      </x:c>
      <x:c r="J527" s="97" t="n">
        <x:f>IF(OR($A527&lt;=Drivers!$H$7,D526&gt;=ReadMe!$C$10),0,MAX(ReadMe!$C$15,(Drivers!$E$7+Drivers!$F$7*SIN($A527*ReadMe!$C$14+Drivers!$G$7))*INDEX(TrackData!$G$6:$G$315,MOD(INT(D526),ReadMe!$C$9)+1)*IF(AND($A527&gt;=Drivers!$I$7,$A527&lt;Drivers!$I$7+Drivers!$J$7),Drivers!$K$7,1)*IF(AND($A527&gt;=Drivers!$L$7,$A527&lt;Drivers!$L$7+Drivers!$M$7),Drivers!$N$7,1)))</x:f>
        <x:v>0</x:v>
      </x:c>
      <x:c r="K527" s="97" t="n">
        <x:f>IF(OR($A527&lt;=Drivers!$H$8,E526&gt;=ReadMe!$C$10),0,MAX(ReadMe!$C$15,(Drivers!$E$8+Drivers!$F$8*SIN($A527*ReadMe!$C$14+Drivers!$G$8))*INDEX(TrackData!$G$6:$G$315,MOD(INT(E526),ReadMe!$C$9)+1)*IF(AND($A527&gt;=Drivers!$I$8,$A527&lt;Drivers!$I$8+Drivers!$J$8),Drivers!$K$8,1)*IF(AND($A527&gt;=Drivers!$L$8,$A527&lt;Drivers!$L$8+Drivers!$M$8),Drivers!$N$8,1)))</x:f>
        <x:v>0</x:v>
      </x:c>
      <x:c r="L527" s="97" t="n">
        <x:f>IF(OR($A527&lt;=Drivers!$H$9,F526&gt;=ReadMe!$C$10),0,MAX(ReadMe!$C$15,(Drivers!$E$9+Drivers!$F$9*SIN($A527*ReadMe!$C$14+Drivers!$G$9))*INDEX(TrackData!$G$6:$G$315,MOD(INT(F526),ReadMe!$C$9)+1)*IF(AND($A527&gt;=Drivers!$I$9,$A527&lt;Drivers!$I$9+Drivers!$J$9),Drivers!$K$9,1)*IF(AND($A527&gt;=Drivers!$L$9,$A527&lt;Drivers!$L$9+Drivers!$M$9),Drivers!$N$9,1)))</x:f>
        <x:v>0</x:v>
      </x:c>
      <x:c r="M527" s="97" t="n">
        <x:f>IF(OR($A527&lt;=Drivers!$H$10,G526&gt;=ReadMe!$C$10),0,MAX(ReadMe!$C$15,(Drivers!$E$10+Drivers!$F$10*SIN($A527*ReadMe!$C$14+Drivers!$G$10))*INDEX(TrackData!$G$6:$G$315,MOD(INT(G526),ReadMe!$C$9)+1)*IF(AND($A527&gt;=Drivers!$I$10,$A527&lt;Drivers!$I$10+Drivers!$J$10),Drivers!$K$10,1)*IF(AND($A527&gt;=Drivers!$L$10,$A527&lt;Drivers!$L$10+Drivers!$M$10),Drivers!$N$10,1)))</x:f>
        <x:v>0</x:v>
      </x:c>
      <x:c r="N527" s="97" t="n">
        <x:f>IF(OR($A527&lt;=Drivers!$H$11,H526&gt;=ReadMe!$C$10),0,MAX(ReadMe!$C$15,(Drivers!$E$11+Drivers!$F$11*SIN($A527*ReadMe!$C$14+Drivers!$G$11))*INDEX(TrackData!$G$6:$G$315,MOD(INT(H526),ReadMe!$C$9)+1)*IF(AND($A527&gt;=Drivers!$I$11,$A527&lt;Drivers!$I$11+Drivers!$J$11),Drivers!$K$11,1)*IF(AND($A527&gt;=Drivers!$L$11,$A527&lt;Drivers!$L$11+Drivers!$M$11),Drivers!$N$11,1)))</x:f>
        <x:v>0</x:v>
      </x:c>
      <x:c r="O527" t="n">
        <x:f>MIN(ReadMe!$C$8,MAX(0,INT(C527/ReadMe!$C$9)))</x:f>
        <x:v>3</x:v>
      </x:c>
      <x:c r="P527" t="n">
        <x:f>MIN(ReadMe!$C$8,MAX(0,INT(D527/ReadMe!$C$9)))</x:f>
        <x:v>3</x:v>
      </x:c>
      <x:c r="Q527" t="n">
        <x:f>MIN(ReadMe!$C$8,MAX(0,INT(E527/ReadMe!$C$9)))</x:f>
        <x:v>3</x:v>
      </x:c>
      <x:c r="R527" t="n">
        <x:f>MIN(ReadMe!$C$8,MAX(0,INT(F527/ReadMe!$C$9)))</x:f>
        <x:v>3</x:v>
      </x:c>
      <x:c r="S527" t="n">
        <x:f>MIN(ReadMe!$C$8,MAX(0,INT(G527/ReadMe!$C$9)))</x:f>
        <x:v>3</x:v>
      </x:c>
      <x:c r="T527" t="n">
        <x:f>MIN(ReadMe!$C$8,MAX(0,INT(H527/ReadMe!$C$9)))</x:f>
        <x:v>3</x:v>
      </x:c>
    </x:row>
    <x:row r="528">
      <x:c r="A528" t="n">
        <x:v>522</x:v>
      </x:c>
      <x:c r="B528" s="97" t="n">
        <x:f>A528*ReadMe!$C$12</x:f>
        <x:v>130.5</x:v>
      </x:c>
      <x:c r="C528" s="97" t="n">
        <x:f>MIN(ReadMe!$C$10,C527+I528)</x:f>
        <x:v>930</x:v>
      </x:c>
      <x:c r="D528" s="97" t="n">
        <x:f>MIN(ReadMe!$C$10,D527+J528)</x:f>
        <x:v>930</x:v>
      </x:c>
      <x:c r="E528" s="97" t="n">
        <x:f>MIN(ReadMe!$C$10,E527+K528)</x:f>
        <x:v>930</x:v>
      </x:c>
      <x:c r="F528" s="97" t="n">
        <x:f>MIN(ReadMe!$C$10,F527+L528)</x:f>
        <x:v>930</x:v>
      </x:c>
      <x:c r="G528" s="97" t="n">
        <x:f>MIN(ReadMe!$C$10,G527+M528)</x:f>
        <x:v>930</x:v>
      </x:c>
      <x:c r="H528" s="97" t="n">
        <x:f>MIN(ReadMe!$C$10,H527+N528)</x:f>
        <x:v>930</x:v>
      </x:c>
      <x:c r="I528" s="97" t="n">
        <x:f>IF(OR($A528&lt;=Drivers!$H$6,C527&gt;=ReadMe!$C$10),0,MAX(ReadMe!$C$15,(Drivers!$E$6+Drivers!$F$6*SIN($A528*ReadMe!$C$14+Drivers!$G$6))*INDEX(TrackData!$G$6:$G$315,MOD(INT(C527),ReadMe!$C$9)+1)*IF(AND($A528&gt;=Drivers!$I$6,$A528&lt;Drivers!$I$6+Drivers!$J$6),Drivers!$K$6,1)*IF(AND($A528&gt;=Drivers!$L$6,$A528&lt;Drivers!$L$6+Drivers!$M$6),Drivers!$N$6,1)))</x:f>
        <x:v>0</x:v>
      </x:c>
      <x:c r="J528" s="97" t="n">
        <x:f>IF(OR($A528&lt;=Drivers!$H$7,D527&gt;=ReadMe!$C$10),0,MAX(ReadMe!$C$15,(Drivers!$E$7+Drivers!$F$7*SIN($A528*ReadMe!$C$14+Drivers!$G$7))*INDEX(TrackData!$G$6:$G$315,MOD(INT(D527),ReadMe!$C$9)+1)*IF(AND($A528&gt;=Drivers!$I$7,$A528&lt;Drivers!$I$7+Drivers!$J$7),Drivers!$K$7,1)*IF(AND($A528&gt;=Drivers!$L$7,$A528&lt;Drivers!$L$7+Drivers!$M$7),Drivers!$N$7,1)))</x:f>
        <x:v>0</x:v>
      </x:c>
      <x:c r="K528" s="97" t="n">
        <x:f>IF(OR($A528&lt;=Drivers!$H$8,E527&gt;=ReadMe!$C$10),0,MAX(ReadMe!$C$15,(Drivers!$E$8+Drivers!$F$8*SIN($A528*ReadMe!$C$14+Drivers!$G$8))*INDEX(TrackData!$G$6:$G$315,MOD(INT(E527),ReadMe!$C$9)+1)*IF(AND($A528&gt;=Drivers!$I$8,$A528&lt;Drivers!$I$8+Drivers!$J$8),Drivers!$K$8,1)*IF(AND($A528&gt;=Drivers!$L$8,$A528&lt;Drivers!$L$8+Drivers!$M$8),Drivers!$N$8,1)))</x:f>
        <x:v>0</x:v>
      </x:c>
      <x:c r="L528" s="97" t="n">
        <x:f>IF(OR($A528&lt;=Drivers!$H$9,F527&gt;=ReadMe!$C$10),0,MAX(ReadMe!$C$15,(Drivers!$E$9+Drivers!$F$9*SIN($A528*ReadMe!$C$14+Drivers!$G$9))*INDEX(TrackData!$G$6:$G$315,MOD(INT(F527),ReadMe!$C$9)+1)*IF(AND($A528&gt;=Drivers!$I$9,$A528&lt;Drivers!$I$9+Drivers!$J$9),Drivers!$K$9,1)*IF(AND($A528&gt;=Drivers!$L$9,$A528&lt;Drivers!$L$9+Drivers!$M$9),Drivers!$N$9,1)))</x:f>
        <x:v>0</x:v>
      </x:c>
      <x:c r="M528" s="97" t="n">
        <x:f>IF(OR($A528&lt;=Drivers!$H$10,G527&gt;=ReadMe!$C$10),0,MAX(ReadMe!$C$15,(Drivers!$E$10+Drivers!$F$10*SIN($A528*ReadMe!$C$14+Drivers!$G$10))*INDEX(TrackData!$G$6:$G$315,MOD(INT(G527),ReadMe!$C$9)+1)*IF(AND($A528&gt;=Drivers!$I$10,$A528&lt;Drivers!$I$10+Drivers!$J$10),Drivers!$K$10,1)*IF(AND($A528&gt;=Drivers!$L$10,$A528&lt;Drivers!$L$10+Drivers!$M$10),Drivers!$N$10,1)))</x:f>
        <x:v>0</x:v>
      </x:c>
      <x:c r="N528" s="97" t="n">
        <x:f>IF(OR($A528&lt;=Drivers!$H$11,H527&gt;=ReadMe!$C$10),0,MAX(ReadMe!$C$15,(Drivers!$E$11+Drivers!$F$11*SIN($A528*ReadMe!$C$14+Drivers!$G$11))*INDEX(TrackData!$G$6:$G$315,MOD(INT(H527),ReadMe!$C$9)+1)*IF(AND($A528&gt;=Drivers!$I$11,$A528&lt;Drivers!$I$11+Drivers!$J$11),Drivers!$K$11,1)*IF(AND($A528&gt;=Drivers!$L$11,$A528&lt;Drivers!$L$11+Drivers!$M$11),Drivers!$N$11,1)))</x:f>
        <x:v>0</x:v>
      </x:c>
      <x:c r="O528" t="n">
        <x:f>MIN(ReadMe!$C$8,MAX(0,INT(C528/ReadMe!$C$9)))</x:f>
        <x:v>3</x:v>
      </x:c>
      <x:c r="P528" t="n">
        <x:f>MIN(ReadMe!$C$8,MAX(0,INT(D528/ReadMe!$C$9)))</x:f>
        <x:v>3</x:v>
      </x:c>
      <x:c r="Q528" t="n">
        <x:f>MIN(ReadMe!$C$8,MAX(0,INT(E528/ReadMe!$C$9)))</x:f>
        <x:v>3</x:v>
      </x:c>
      <x:c r="R528" t="n">
        <x:f>MIN(ReadMe!$C$8,MAX(0,INT(F528/ReadMe!$C$9)))</x:f>
        <x:v>3</x:v>
      </x:c>
      <x:c r="S528" t="n">
        <x:f>MIN(ReadMe!$C$8,MAX(0,INT(G528/ReadMe!$C$9)))</x:f>
        <x:v>3</x:v>
      </x:c>
      <x:c r="T528" t="n">
        <x:f>MIN(ReadMe!$C$8,MAX(0,INT(H528/ReadMe!$C$9)))</x:f>
        <x:v>3</x:v>
      </x:c>
    </x:row>
    <x:row r="529">
      <x:c r="A529" t="n">
        <x:v>523</x:v>
      </x:c>
      <x:c r="B529" s="97" t="n">
        <x:f>A529*ReadMe!$C$12</x:f>
        <x:v>130.75</x:v>
      </x:c>
      <x:c r="C529" s="97" t="n">
        <x:f>MIN(ReadMe!$C$10,C528+I529)</x:f>
        <x:v>930</x:v>
      </x:c>
      <x:c r="D529" s="97" t="n">
        <x:f>MIN(ReadMe!$C$10,D528+J529)</x:f>
        <x:v>930</x:v>
      </x:c>
      <x:c r="E529" s="97" t="n">
        <x:f>MIN(ReadMe!$C$10,E528+K529)</x:f>
        <x:v>930</x:v>
      </x:c>
      <x:c r="F529" s="97" t="n">
        <x:f>MIN(ReadMe!$C$10,F528+L529)</x:f>
        <x:v>930</x:v>
      </x:c>
      <x:c r="G529" s="97" t="n">
        <x:f>MIN(ReadMe!$C$10,G528+M529)</x:f>
        <x:v>930</x:v>
      </x:c>
      <x:c r="H529" s="97" t="n">
        <x:f>MIN(ReadMe!$C$10,H528+N529)</x:f>
        <x:v>930</x:v>
      </x:c>
      <x:c r="I529" s="97" t="n">
        <x:f>IF(OR($A529&lt;=Drivers!$H$6,C528&gt;=ReadMe!$C$10),0,MAX(ReadMe!$C$15,(Drivers!$E$6+Drivers!$F$6*SIN($A529*ReadMe!$C$14+Drivers!$G$6))*INDEX(TrackData!$G$6:$G$315,MOD(INT(C528),ReadMe!$C$9)+1)*IF(AND($A529&gt;=Drivers!$I$6,$A529&lt;Drivers!$I$6+Drivers!$J$6),Drivers!$K$6,1)*IF(AND($A529&gt;=Drivers!$L$6,$A529&lt;Drivers!$L$6+Drivers!$M$6),Drivers!$N$6,1)))</x:f>
        <x:v>0</x:v>
      </x:c>
      <x:c r="J529" s="97" t="n">
        <x:f>IF(OR($A529&lt;=Drivers!$H$7,D528&gt;=ReadMe!$C$10),0,MAX(ReadMe!$C$15,(Drivers!$E$7+Drivers!$F$7*SIN($A529*ReadMe!$C$14+Drivers!$G$7))*INDEX(TrackData!$G$6:$G$315,MOD(INT(D528),ReadMe!$C$9)+1)*IF(AND($A529&gt;=Drivers!$I$7,$A529&lt;Drivers!$I$7+Drivers!$J$7),Drivers!$K$7,1)*IF(AND($A529&gt;=Drivers!$L$7,$A529&lt;Drivers!$L$7+Drivers!$M$7),Drivers!$N$7,1)))</x:f>
        <x:v>0</x:v>
      </x:c>
      <x:c r="K529" s="97" t="n">
        <x:f>IF(OR($A529&lt;=Drivers!$H$8,E528&gt;=ReadMe!$C$10),0,MAX(ReadMe!$C$15,(Drivers!$E$8+Drivers!$F$8*SIN($A529*ReadMe!$C$14+Drivers!$G$8))*INDEX(TrackData!$G$6:$G$315,MOD(INT(E528),ReadMe!$C$9)+1)*IF(AND($A529&gt;=Drivers!$I$8,$A529&lt;Drivers!$I$8+Drivers!$J$8),Drivers!$K$8,1)*IF(AND($A529&gt;=Drivers!$L$8,$A529&lt;Drivers!$L$8+Drivers!$M$8),Drivers!$N$8,1)))</x:f>
        <x:v>0</x:v>
      </x:c>
      <x:c r="L529" s="97" t="n">
        <x:f>IF(OR($A529&lt;=Drivers!$H$9,F528&gt;=ReadMe!$C$10),0,MAX(ReadMe!$C$15,(Drivers!$E$9+Drivers!$F$9*SIN($A529*ReadMe!$C$14+Drivers!$G$9))*INDEX(TrackData!$G$6:$G$315,MOD(INT(F528),ReadMe!$C$9)+1)*IF(AND($A529&gt;=Drivers!$I$9,$A529&lt;Drivers!$I$9+Drivers!$J$9),Drivers!$K$9,1)*IF(AND($A529&gt;=Drivers!$L$9,$A529&lt;Drivers!$L$9+Drivers!$M$9),Drivers!$N$9,1)))</x:f>
        <x:v>0</x:v>
      </x:c>
      <x:c r="M529" s="97" t="n">
        <x:f>IF(OR($A529&lt;=Drivers!$H$10,G528&gt;=ReadMe!$C$10),0,MAX(ReadMe!$C$15,(Drivers!$E$10+Drivers!$F$10*SIN($A529*ReadMe!$C$14+Drivers!$G$10))*INDEX(TrackData!$G$6:$G$315,MOD(INT(G528),ReadMe!$C$9)+1)*IF(AND($A529&gt;=Drivers!$I$10,$A529&lt;Drivers!$I$10+Drivers!$J$10),Drivers!$K$10,1)*IF(AND($A529&gt;=Drivers!$L$10,$A529&lt;Drivers!$L$10+Drivers!$M$10),Drivers!$N$10,1)))</x:f>
        <x:v>0</x:v>
      </x:c>
      <x:c r="N529" s="97" t="n">
        <x:f>IF(OR($A529&lt;=Drivers!$H$11,H528&gt;=ReadMe!$C$10),0,MAX(ReadMe!$C$15,(Drivers!$E$11+Drivers!$F$11*SIN($A529*ReadMe!$C$14+Drivers!$G$11))*INDEX(TrackData!$G$6:$G$315,MOD(INT(H528),ReadMe!$C$9)+1)*IF(AND($A529&gt;=Drivers!$I$11,$A529&lt;Drivers!$I$11+Drivers!$J$11),Drivers!$K$11,1)*IF(AND($A529&gt;=Drivers!$L$11,$A529&lt;Drivers!$L$11+Drivers!$M$11),Drivers!$N$11,1)))</x:f>
        <x:v>0</x:v>
      </x:c>
      <x:c r="O529" t="n">
        <x:f>MIN(ReadMe!$C$8,MAX(0,INT(C529/ReadMe!$C$9)))</x:f>
        <x:v>3</x:v>
      </x:c>
      <x:c r="P529" t="n">
        <x:f>MIN(ReadMe!$C$8,MAX(0,INT(D529/ReadMe!$C$9)))</x:f>
        <x:v>3</x:v>
      </x:c>
      <x:c r="Q529" t="n">
        <x:f>MIN(ReadMe!$C$8,MAX(0,INT(E529/ReadMe!$C$9)))</x:f>
        <x:v>3</x:v>
      </x:c>
      <x:c r="R529" t="n">
        <x:f>MIN(ReadMe!$C$8,MAX(0,INT(F529/ReadMe!$C$9)))</x:f>
        <x:v>3</x:v>
      </x:c>
      <x:c r="S529" t="n">
        <x:f>MIN(ReadMe!$C$8,MAX(0,INT(G529/ReadMe!$C$9)))</x:f>
        <x:v>3</x:v>
      </x:c>
      <x:c r="T529" t="n">
        <x:f>MIN(ReadMe!$C$8,MAX(0,INT(H529/ReadMe!$C$9)))</x:f>
        <x:v>3</x:v>
      </x:c>
    </x:row>
    <x:row r="530">
      <x:c r="A530" t="n">
        <x:v>524</x:v>
      </x:c>
      <x:c r="B530" s="97" t="n">
        <x:f>A530*ReadMe!$C$12</x:f>
        <x:v>131</x:v>
      </x:c>
      <x:c r="C530" s="97" t="n">
        <x:f>MIN(ReadMe!$C$10,C529+I530)</x:f>
        <x:v>930</x:v>
      </x:c>
      <x:c r="D530" s="97" t="n">
        <x:f>MIN(ReadMe!$C$10,D529+J530)</x:f>
        <x:v>930</x:v>
      </x:c>
      <x:c r="E530" s="97" t="n">
        <x:f>MIN(ReadMe!$C$10,E529+K530)</x:f>
        <x:v>930</x:v>
      </x:c>
      <x:c r="F530" s="97" t="n">
        <x:f>MIN(ReadMe!$C$10,F529+L530)</x:f>
        <x:v>930</x:v>
      </x:c>
      <x:c r="G530" s="97" t="n">
        <x:f>MIN(ReadMe!$C$10,G529+M530)</x:f>
        <x:v>930</x:v>
      </x:c>
      <x:c r="H530" s="97" t="n">
        <x:f>MIN(ReadMe!$C$10,H529+N530)</x:f>
        <x:v>930</x:v>
      </x:c>
      <x:c r="I530" s="97" t="n">
        <x:f>IF(OR($A530&lt;=Drivers!$H$6,C529&gt;=ReadMe!$C$10),0,MAX(ReadMe!$C$15,(Drivers!$E$6+Drivers!$F$6*SIN($A530*ReadMe!$C$14+Drivers!$G$6))*INDEX(TrackData!$G$6:$G$315,MOD(INT(C529),ReadMe!$C$9)+1)*IF(AND($A530&gt;=Drivers!$I$6,$A530&lt;Drivers!$I$6+Drivers!$J$6),Drivers!$K$6,1)*IF(AND($A530&gt;=Drivers!$L$6,$A530&lt;Drivers!$L$6+Drivers!$M$6),Drivers!$N$6,1)))</x:f>
        <x:v>0</x:v>
      </x:c>
      <x:c r="J530" s="97" t="n">
        <x:f>IF(OR($A530&lt;=Drivers!$H$7,D529&gt;=ReadMe!$C$10),0,MAX(ReadMe!$C$15,(Drivers!$E$7+Drivers!$F$7*SIN($A530*ReadMe!$C$14+Drivers!$G$7))*INDEX(TrackData!$G$6:$G$315,MOD(INT(D529),ReadMe!$C$9)+1)*IF(AND($A530&gt;=Drivers!$I$7,$A530&lt;Drivers!$I$7+Drivers!$J$7),Drivers!$K$7,1)*IF(AND($A530&gt;=Drivers!$L$7,$A530&lt;Drivers!$L$7+Drivers!$M$7),Drivers!$N$7,1)))</x:f>
        <x:v>0</x:v>
      </x:c>
      <x:c r="K530" s="97" t="n">
        <x:f>IF(OR($A530&lt;=Drivers!$H$8,E529&gt;=ReadMe!$C$10),0,MAX(ReadMe!$C$15,(Drivers!$E$8+Drivers!$F$8*SIN($A530*ReadMe!$C$14+Drivers!$G$8))*INDEX(TrackData!$G$6:$G$315,MOD(INT(E529),ReadMe!$C$9)+1)*IF(AND($A530&gt;=Drivers!$I$8,$A530&lt;Drivers!$I$8+Drivers!$J$8),Drivers!$K$8,1)*IF(AND($A530&gt;=Drivers!$L$8,$A530&lt;Drivers!$L$8+Drivers!$M$8),Drivers!$N$8,1)))</x:f>
        <x:v>0</x:v>
      </x:c>
      <x:c r="L530" s="97" t="n">
        <x:f>IF(OR($A530&lt;=Drivers!$H$9,F529&gt;=ReadMe!$C$10),0,MAX(ReadMe!$C$15,(Drivers!$E$9+Drivers!$F$9*SIN($A530*ReadMe!$C$14+Drivers!$G$9))*INDEX(TrackData!$G$6:$G$315,MOD(INT(F529),ReadMe!$C$9)+1)*IF(AND($A530&gt;=Drivers!$I$9,$A530&lt;Drivers!$I$9+Drivers!$J$9),Drivers!$K$9,1)*IF(AND($A530&gt;=Drivers!$L$9,$A530&lt;Drivers!$L$9+Drivers!$M$9),Drivers!$N$9,1)))</x:f>
        <x:v>0</x:v>
      </x:c>
      <x:c r="M530" s="97" t="n">
        <x:f>IF(OR($A530&lt;=Drivers!$H$10,G529&gt;=ReadMe!$C$10),0,MAX(ReadMe!$C$15,(Drivers!$E$10+Drivers!$F$10*SIN($A530*ReadMe!$C$14+Drivers!$G$10))*INDEX(TrackData!$G$6:$G$315,MOD(INT(G529),ReadMe!$C$9)+1)*IF(AND($A530&gt;=Drivers!$I$10,$A530&lt;Drivers!$I$10+Drivers!$J$10),Drivers!$K$10,1)*IF(AND($A530&gt;=Drivers!$L$10,$A530&lt;Drivers!$L$10+Drivers!$M$10),Drivers!$N$10,1)))</x:f>
        <x:v>0</x:v>
      </x:c>
      <x:c r="N530" s="97" t="n">
        <x:f>IF(OR($A530&lt;=Drivers!$H$11,H529&gt;=ReadMe!$C$10),0,MAX(ReadMe!$C$15,(Drivers!$E$11+Drivers!$F$11*SIN($A530*ReadMe!$C$14+Drivers!$G$11))*INDEX(TrackData!$G$6:$G$315,MOD(INT(H529),ReadMe!$C$9)+1)*IF(AND($A530&gt;=Drivers!$I$11,$A530&lt;Drivers!$I$11+Drivers!$J$11),Drivers!$K$11,1)*IF(AND($A530&gt;=Drivers!$L$11,$A530&lt;Drivers!$L$11+Drivers!$M$11),Drivers!$N$11,1)))</x:f>
        <x:v>0</x:v>
      </x:c>
      <x:c r="O530" t="n">
        <x:f>MIN(ReadMe!$C$8,MAX(0,INT(C530/ReadMe!$C$9)))</x:f>
        <x:v>3</x:v>
      </x:c>
      <x:c r="P530" t="n">
        <x:f>MIN(ReadMe!$C$8,MAX(0,INT(D530/ReadMe!$C$9)))</x:f>
        <x:v>3</x:v>
      </x:c>
      <x:c r="Q530" t="n">
        <x:f>MIN(ReadMe!$C$8,MAX(0,INT(E530/ReadMe!$C$9)))</x:f>
        <x:v>3</x:v>
      </x:c>
      <x:c r="R530" t="n">
        <x:f>MIN(ReadMe!$C$8,MAX(0,INT(F530/ReadMe!$C$9)))</x:f>
        <x:v>3</x:v>
      </x:c>
      <x:c r="S530" t="n">
        <x:f>MIN(ReadMe!$C$8,MAX(0,INT(G530/ReadMe!$C$9)))</x:f>
        <x:v>3</x:v>
      </x:c>
      <x:c r="T530" t="n">
        <x:f>MIN(ReadMe!$C$8,MAX(0,INT(H530/ReadMe!$C$9)))</x:f>
        <x:v>3</x:v>
      </x:c>
    </x:row>
    <x:row r="531">
      <x:c r="A531" t="n">
        <x:v>525</x:v>
      </x:c>
      <x:c r="B531" s="97" t="n">
        <x:f>A531*ReadMe!$C$12</x:f>
        <x:v>131.25</x:v>
      </x:c>
      <x:c r="C531" s="97" t="n">
        <x:f>MIN(ReadMe!$C$10,C530+I531)</x:f>
        <x:v>930</x:v>
      </x:c>
      <x:c r="D531" s="97" t="n">
        <x:f>MIN(ReadMe!$C$10,D530+J531)</x:f>
        <x:v>930</x:v>
      </x:c>
      <x:c r="E531" s="97" t="n">
        <x:f>MIN(ReadMe!$C$10,E530+K531)</x:f>
        <x:v>930</x:v>
      </x:c>
      <x:c r="F531" s="97" t="n">
        <x:f>MIN(ReadMe!$C$10,F530+L531)</x:f>
        <x:v>930</x:v>
      </x:c>
      <x:c r="G531" s="97" t="n">
        <x:f>MIN(ReadMe!$C$10,G530+M531)</x:f>
        <x:v>930</x:v>
      </x:c>
      <x:c r="H531" s="97" t="n">
        <x:f>MIN(ReadMe!$C$10,H530+N531)</x:f>
        <x:v>930</x:v>
      </x:c>
      <x:c r="I531" s="97" t="n">
        <x:f>IF(OR($A531&lt;=Drivers!$H$6,C530&gt;=ReadMe!$C$10),0,MAX(ReadMe!$C$15,(Drivers!$E$6+Drivers!$F$6*SIN($A531*ReadMe!$C$14+Drivers!$G$6))*INDEX(TrackData!$G$6:$G$315,MOD(INT(C530),ReadMe!$C$9)+1)*IF(AND($A531&gt;=Drivers!$I$6,$A531&lt;Drivers!$I$6+Drivers!$J$6),Drivers!$K$6,1)*IF(AND($A531&gt;=Drivers!$L$6,$A531&lt;Drivers!$L$6+Drivers!$M$6),Drivers!$N$6,1)))</x:f>
        <x:v>0</x:v>
      </x:c>
      <x:c r="J531" s="97" t="n">
        <x:f>IF(OR($A531&lt;=Drivers!$H$7,D530&gt;=ReadMe!$C$10),0,MAX(ReadMe!$C$15,(Drivers!$E$7+Drivers!$F$7*SIN($A531*ReadMe!$C$14+Drivers!$G$7))*INDEX(TrackData!$G$6:$G$315,MOD(INT(D530),ReadMe!$C$9)+1)*IF(AND($A531&gt;=Drivers!$I$7,$A531&lt;Drivers!$I$7+Drivers!$J$7),Drivers!$K$7,1)*IF(AND($A531&gt;=Drivers!$L$7,$A531&lt;Drivers!$L$7+Drivers!$M$7),Drivers!$N$7,1)))</x:f>
        <x:v>0</x:v>
      </x:c>
      <x:c r="K531" s="97" t="n">
        <x:f>IF(OR($A531&lt;=Drivers!$H$8,E530&gt;=ReadMe!$C$10),0,MAX(ReadMe!$C$15,(Drivers!$E$8+Drivers!$F$8*SIN($A531*ReadMe!$C$14+Drivers!$G$8))*INDEX(TrackData!$G$6:$G$315,MOD(INT(E530),ReadMe!$C$9)+1)*IF(AND($A531&gt;=Drivers!$I$8,$A531&lt;Drivers!$I$8+Drivers!$J$8),Drivers!$K$8,1)*IF(AND($A531&gt;=Drivers!$L$8,$A531&lt;Drivers!$L$8+Drivers!$M$8),Drivers!$N$8,1)))</x:f>
        <x:v>0</x:v>
      </x:c>
      <x:c r="L531" s="97" t="n">
        <x:f>IF(OR($A531&lt;=Drivers!$H$9,F530&gt;=ReadMe!$C$10),0,MAX(ReadMe!$C$15,(Drivers!$E$9+Drivers!$F$9*SIN($A531*ReadMe!$C$14+Drivers!$G$9))*INDEX(TrackData!$G$6:$G$315,MOD(INT(F530),ReadMe!$C$9)+1)*IF(AND($A531&gt;=Drivers!$I$9,$A531&lt;Drivers!$I$9+Drivers!$J$9),Drivers!$K$9,1)*IF(AND($A531&gt;=Drivers!$L$9,$A531&lt;Drivers!$L$9+Drivers!$M$9),Drivers!$N$9,1)))</x:f>
        <x:v>0</x:v>
      </x:c>
      <x:c r="M531" s="97" t="n">
        <x:f>IF(OR($A531&lt;=Drivers!$H$10,G530&gt;=ReadMe!$C$10),0,MAX(ReadMe!$C$15,(Drivers!$E$10+Drivers!$F$10*SIN($A531*ReadMe!$C$14+Drivers!$G$10))*INDEX(TrackData!$G$6:$G$315,MOD(INT(G530),ReadMe!$C$9)+1)*IF(AND($A531&gt;=Drivers!$I$10,$A531&lt;Drivers!$I$10+Drivers!$J$10),Drivers!$K$10,1)*IF(AND($A531&gt;=Drivers!$L$10,$A531&lt;Drivers!$L$10+Drivers!$M$10),Drivers!$N$10,1)))</x:f>
        <x:v>0</x:v>
      </x:c>
      <x:c r="N531" s="97" t="n">
        <x:f>IF(OR($A531&lt;=Drivers!$H$11,H530&gt;=ReadMe!$C$10),0,MAX(ReadMe!$C$15,(Drivers!$E$11+Drivers!$F$11*SIN($A531*ReadMe!$C$14+Drivers!$G$11))*INDEX(TrackData!$G$6:$G$315,MOD(INT(H530),ReadMe!$C$9)+1)*IF(AND($A531&gt;=Drivers!$I$11,$A531&lt;Drivers!$I$11+Drivers!$J$11),Drivers!$K$11,1)*IF(AND($A531&gt;=Drivers!$L$11,$A531&lt;Drivers!$L$11+Drivers!$M$11),Drivers!$N$11,1)))</x:f>
        <x:v>0</x:v>
      </x:c>
      <x:c r="O531" t="n">
        <x:f>MIN(ReadMe!$C$8,MAX(0,INT(C531/ReadMe!$C$9)))</x:f>
        <x:v>3</x:v>
      </x:c>
      <x:c r="P531" t="n">
        <x:f>MIN(ReadMe!$C$8,MAX(0,INT(D531/ReadMe!$C$9)))</x:f>
        <x:v>3</x:v>
      </x:c>
      <x:c r="Q531" t="n">
        <x:f>MIN(ReadMe!$C$8,MAX(0,INT(E531/ReadMe!$C$9)))</x:f>
        <x:v>3</x:v>
      </x:c>
      <x:c r="R531" t="n">
        <x:f>MIN(ReadMe!$C$8,MAX(0,INT(F531/ReadMe!$C$9)))</x:f>
        <x:v>3</x:v>
      </x:c>
      <x:c r="S531" t="n">
        <x:f>MIN(ReadMe!$C$8,MAX(0,INT(G531/ReadMe!$C$9)))</x:f>
        <x:v>3</x:v>
      </x:c>
      <x:c r="T531" t="n">
        <x:f>MIN(ReadMe!$C$8,MAX(0,INT(H531/ReadMe!$C$9)))</x:f>
        <x:v>3</x:v>
      </x:c>
    </x:row>
    <x:row r="532">
      <x:c r="A532" t="n">
        <x:v>526</x:v>
      </x:c>
      <x:c r="B532" s="97" t="n">
        <x:f>A532*ReadMe!$C$12</x:f>
        <x:v>131.5</x:v>
      </x:c>
      <x:c r="C532" s="97" t="n">
        <x:f>MIN(ReadMe!$C$10,C531+I532)</x:f>
        <x:v>930</x:v>
      </x:c>
      <x:c r="D532" s="97" t="n">
        <x:f>MIN(ReadMe!$C$10,D531+J532)</x:f>
        <x:v>930</x:v>
      </x:c>
      <x:c r="E532" s="97" t="n">
        <x:f>MIN(ReadMe!$C$10,E531+K532)</x:f>
        <x:v>930</x:v>
      </x:c>
      <x:c r="F532" s="97" t="n">
        <x:f>MIN(ReadMe!$C$10,F531+L532)</x:f>
        <x:v>930</x:v>
      </x:c>
      <x:c r="G532" s="97" t="n">
        <x:f>MIN(ReadMe!$C$10,G531+M532)</x:f>
        <x:v>930</x:v>
      </x:c>
      <x:c r="H532" s="97" t="n">
        <x:f>MIN(ReadMe!$C$10,H531+N532)</x:f>
        <x:v>930</x:v>
      </x:c>
      <x:c r="I532" s="97" t="n">
        <x:f>IF(OR($A532&lt;=Drivers!$H$6,C531&gt;=ReadMe!$C$10),0,MAX(ReadMe!$C$15,(Drivers!$E$6+Drivers!$F$6*SIN($A532*ReadMe!$C$14+Drivers!$G$6))*INDEX(TrackData!$G$6:$G$315,MOD(INT(C531),ReadMe!$C$9)+1)*IF(AND($A532&gt;=Drivers!$I$6,$A532&lt;Drivers!$I$6+Drivers!$J$6),Drivers!$K$6,1)*IF(AND($A532&gt;=Drivers!$L$6,$A532&lt;Drivers!$L$6+Drivers!$M$6),Drivers!$N$6,1)))</x:f>
        <x:v>0</x:v>
      </x:c>
      <x:c r="J532" s="97" t="n">
        <x:f>IF(OR($A532&lt;=Drivers!$H$7,D531&gt;=ReadMe!$C$10),0,MAX(ReadMe!$C$15,(Drivers!$E$7+Drivers!$F$7*SIN($A532*ReadMe!$C$14+Drivers!$G$7))*INDEX(TrackData!$G$6:$G$315,MOD(INT(D531),ReadMe!$C$9)+1)*IF(AND($A532&gt;=Drivers!$I$7,$A532&lt;Drivers!$I$7+Drivers!$J$7),Drivers!$K$7,1)*IF(AND($A532&gt;=Drivers!$L$7,$A532&lt;Drivers!$L$7+Drivers!$M$7),Drivers!$N$7,1)))</x:f>
        <x:v>0</x:v>
      </x:c>
      <x:c r="K532" s="97" t="n">
        <x:f>IF(OR($A532&lt;=Drivers!$H$8,E531&gt;=ReadMe!$C$10),0,MAX(ReadMe!$C$15,(Drivers!$E$8+Drivers!$F$8*SIN($A532*ReadMe!$C$14+Drivers!$G$8))*INDEX(TrackData!$G$6:$G$315,MOD(INT(E531),ReadMe!$C$9)+1)*IF(AND($A532&gt;=Drivers!$I$8,$A532&lt;Drivers!$I$8+Drivers!$J$8),Drivers!$K$8,1)*IF(AND($A532&gt;=Drivers!$L$8,$A532&lt;Drivers!$L$8+Drivers!$M$8),Drivers!$N$8,1)))</x:f>
        <x:v>0</x:v>
      </x:c>
      <x:c r="L532" s="97" t="n">
        <x:f>IF(OR($A532&lt;=Drivers!$H$9,F531&gt;=ReadMe!$C$10),0,MAX(ReadMe!$C$15,(Drivers!$E$9+Drivers!$F$9*SIN($A532*ReadMe!$C$14+Drivers!$G$9))*INDEX(TrackData!$G$6:$G$315,MOD(INT(F531),ReadMe!$C$9)+1)*IF(AND($A532&gt;=Drivers!$I$9,$A532&lt;Drivers!$I$9+Drivers!$J$9),Drivers!$K$9,1)*IF(AND($A532&gt;=Drivers!$L$9,$A532&lt;Drivers!$L$9+Drivers!$M$9),Drivers!$N$9,1)))</x:f>
        <x:v>0</x:v>
      </x:c>
      <x:c r="M532" s="97" t="n">
        <x:f>IF(OR($A532&lt;=Drivers!$H$10,G531&gt;=ReadMe!$C$10),0,MAX(ReadMe!$C$15,(Drivers!$E$10+Drivers!$F$10*SIN($A532*ReadMe!$C$14+Drivers!$G$10))*INDEX(TrackData!$G$6:$G$315,MOD(INT(G531),ReadMe!$C$9)+1)*IF(AND($A532&gt;=Drivers!$I$10,$A532&lt;Drivers!$I$10+Drivers!$J$10),Drivers!$K$10,1)*IF(AND($A532&gt;=Drivers!$L$10,$A532&lt;Drivers!$L$10+Drivers!$M$10),Drivers!$N$10,1)))</x:f>
        <x:v>0</x:v>
      </x:c>
      <x:c r="N532" s="97" t="n">
        <x:f>IF(OR($A532&lt;=Drivers!$H$11,H531&gt;=ReadMe!$C$10),0,MAX(ReadMe!$C$15,(Drivers!$E$11+Drivers!$F$11*SIN($A532*ReadMe!$C$14+Drivers!$G$11))*INDEX(TrackData!$G$6:$G$315,MOD(INT(H531),ReadMe!$C$9)+1)*IF(AND($A532&gt;=Drivers!$I$11,$A532&lt;Drivers!$I$11+Drivers!$J$11),Drivers!$K$11,1)*IF(AND($A532&gt;=Drivers!$L$11,$A532&lt;Drivers!$L$11+Drivers!$M$11),Drivers!$N$11,1)))</x:f>
        <x:v>0</x:v>
      </x:c>
      <x:c r="O532" t="n">
        <x:f>MIN(ReadMe!$C$8,MAX(0,INT(C532/ReadMe!$C$9)))</x:f>
        <x:v>3</x:v>
      </x:c>
      <x:c r="P532" t="n">
        <x:f>MIN(ReadMe!$C$8,MAX(0,INT(D532/ReadMe!$C$9)))</x:f>
        <x:v>3</x:v>
      </x:c>
      <x:c r="Q532" t="n">
        <x:f>MIN(ReadMe!$C$8,MAX(0,INT(E532/ReadMe!$C$9)))</x:f>
        <x:v>3</x:v>
      </x:c>
      <x:c r="R532" t="n">
        <x:f>MIN(ReadMe!$C$8,MAX(0,INT(F532/ReadMe!$C$9)))</x:f>
        <x:v>3</x:v>
      </x:c>
      <x:c r="S532" t="n">
        <x:f>MIN(ReadMe!$C$8,MAX(0,INT(G532/ReadMe!$C$9)))</x:f>
        <x:v>3</x:v>
      </x:c>
      <x:c r="T532" t="n">
        <x:f>MIN(ReadMe!$C$8,MAX(0,INT(H532/ReadMe!$C$9)))</x:f>
        <x:v>3</x:v>
      </x:c>
    </x:row>
    <x:row r="533">
      <x:c r="A533" t="n">
        <x:v>527</x:v>
      </x:c>
      <x:c r="B533" s="97" t="n">
        <x:f>A533*ReadMe!$C$12</x:f>
        <x:v>131.75</x:v>
      </x:c>
      <x:c r="C533" s="97" t="n">
        <x:f>MIN(ReadMe!$C$10,C532+I533)</x:f>
        <x:v>930</x:v>
      </x:c>
      <x:c r="D533" s="97" t="n">
        <x:f>MIN(ReadMe!$C$10,D532+J533)</x:f>
        <x:v>930</x:v>
      </x:c>
      <x:c r="E533" s="97" t="n">
        <x:f>MIN(ReadMe!$C$10,E532+K533)</x:f>
        <x:v>930</x:v>
      </x:c>
      <x:c r="F533" s="97" t="n">
        <x:f>MIN(ReadMe!$C$10,F532+L533)</x:f>
        <x:v>930</x:v>
      </x:c>
      <x:c r="G533" s="97" t="n">
        <x:f>MIN(ReadMe!$C$10,G532+M533)</x:f>
        <x:v>930</x:v>
      </x:c>
      <x:c r="H533" s="97" t="n">
        <x:f>MIN(ReadMe!$C$10,H532+N533)</x:f>
        <x:v>930</x:v>
      </x:c>
      <x:c r="I533" s="97" t="n">
        <x:f>IF(OR($A533&lt;=Drivers!$H$6,C532&gt;=ReadMe!$C$10),0,MAX(ReadMe!$C$15,(Drivers!$E$6+Drivers!$F$6*SIN($A533*ReadMe!$C$14+Drivers!$G$6))*INDEX(TrackData!$G$6:$G$315,MOD(INT(C532),ReadMe!$C$9)+1)*IF(AND($A533&gt;=Drivers!$I$6,$A533&lt;Drivers!$I$6+Drivers!$J$6),Drivers!$K$6,1)*IF(AND($A533&gt;=Drivers!$L$6,$A533&lt;Drivers!$L$6+Drivers!$M$6),Drivers!$N$6,1)))</x:f>
        <x:v>0</x:v>
      </x:c>
      <x:c r="J533" s="97" t="n">
        <x:f>IF(OR($A533&lt;=Drivers!$H$7,D532&gt;=ReadMe!$C$10),0,MAX(ReadMe!$C$15,(Drivers!$E$7+Drivers!$F$7*SIN($A533*ReadMe!$C$14+Drivers!$G$7))*INDEX(TrackData!$G$6:$G$315,MOD(INT(D532),ReadMe!$C$9)+1)*IF(AND($A533&gt;=Drivers!$I$7,$A533&lt;Drivers!$I$7+Drivers!$J$7),Drivers!$K$7,1)*IF(AND($A533&gt;=Drivers!$L$7,$A533&lt;Drivers!$L$7+Drivers!$M$7),Drivers!$N$7,1)))</x:f>
        <x:v>0</x:v>
      </x:c>
      <x:c r="K533" s="97" t="n">
        <x:f>IF(OR($A533&lt;=Drivers!$H$8,E532&gt;=ReadMe!$C$10),0,MAX(ReadMe!$C$15,(Drivers!$E$8+Drivers!$F$8*SIN($A533*ReadMe!$C$14+Drivers!$G$8))*INDEX(TrackData!$G$6:$G$315,MOD(INT(E532),ReadMe!$C$9)+1)*IF(AND($A533&gt;=Drivers!$I$8,$A533&lt;Drivers!$I$8+Drivers!$J$8),Drivers!$K$8,1)*IF(AND($A533&gt;=Drivers!$L$8,$A533&lt;Drivers!$L$8+Drivers!$M$8),Drivers!$N$8,1)))</x:f>
        <x:v>0</x:v>
      </x:c>
      <x:c r="L533" s="97" t="n">
        <x:f>IF(OR($A533&lt;=Drivers!$H$9,F532&gt;=ReadMe!$C$10),0,MAX(ReadMe!$C$15,(Drivers!$E$9+Drivers!$F$9*SIN($A533*ReadMe!$C$14+Drivers!$G$9))*INDEX(TrackData!$G$6:$G$315,MOD(INT(F532),ReadMe!$C$9)+1)*IF(AND($A533&gt;=Drivers!$I$9,$A533&lt;Drivers!$I$9+Drivers!$J$9),Drivers!$K$9,1)*IF(AND($A533&gt;=Drivers!$L$9,$A533&lt;Drivers!$L$9+Drivers!$M$9),Drivers!$N$9,1)))</x:f>
        <x:v>0</x:v>
      </x:c>
      <x:c r="M533" s="97" t="n">
        <x:f>IF(OR($A533&lt;=Drivers!$H$10,G532&gt;=ReadMe!$C$10),0,MAX(ReadMe!$C$15,(Drivers!$E$10+Drivers!$F$10*SIN($A533*ReadMe!$C$14+Drivers!$G$10))*INDEX(TrackData!$G$6:$G$315,MOD(INT(G532),ReadMe!$C$9)+1)*IF(AND($A533&gt;=Drivers!$I$10,$A533&lt;Drivers!$I$10+Drivers!$J$10),Drivers!$K$10,1)*IF(AND($A533&gt;=Drivers!$L$10,$A533&lt;Drivers!$L$10+Drivers!$M$10),Drivers!$N$10,1)))</x:f>
        <x:v>0</x:v>
      </x:c>
      <x:c r="N533" s="97" t="n">
        <x:f>IF(OR($A533&lt;=Drivers!$H$11,H532&gt;=ReadMe!$C$10),0,MAX(ReadMe!$C$15,(Drivers!$E$11+Drivers!$F$11*SIN($A533*ReadMe!$C$14+Drivers!$G$11))*INDEX(TrackData!$G$6:$G$315,MOD(INT(H532),ReadMe!$C$9)+1)*IF(AND($A533&gt;=Drivers!$I$11,$A533&lt;Drivers!$I$11+Drivers!$J$11),Drivers!$K$11,1)*IF(AND($A533&gt;=Drivers!$L$11,$A533&lt;Drivers!$L$11+Drivers!$M$11),Drivers!$N$11,1)))</x:f>
        <x:v>0</x:v>
      </x:c>
      <x:c r="O533" t="n">
        <x:f>MIN(ReadMe!$C$8,MAX(0,INT(C533/ReadMe!$C$9)))</x:f>
        <x:v>3</x:v>
      </x:c>
      <x:c r="P533" t="n">
        <x:f>MIN(ReadMe!$C$8,MAX(0,INT(D533/ReadMe!$C$9)))</x:f>
        <x:v>3</x:v>
      </x:c>
      <x:c r="Q533" t="n">
        <x:f>MIN(ReadMe!$C$8,MAX(0,INT(E533/ReadMe!$C$9)))</x:f>
        <x:v>3</x:v>
      </x:c>
      <x:c r="R533" t="n">
        <x:f>MIN(ReadMe!$C$8,MAX(0,INT(F533/ReadMe!$C$9)))</x:f>
        <x:v>3</x:v>
      </x:c>
      <x:c r="S533" t="n">
        <x:f>MIN(ReadMe!$C$8,MAX(0,INT(G533/ReadMe!$C$9)))</x:f>
        <x:v>3</x:v>
      </x:c>
      <x:c r="T533" t="n">
        <x:f>MIN(ReadMe!$C$8,MAX(0,INT(H533/ReadMe!$C$9)))</x:f>
        <x:v>3</x:v>
      </x:c>
    </x:row>
    <x:row r="534">
      <x:c r="A534" t="n">
        <x:v>528</x:v>
      </x:c>
      <x:c r="B534" s="97" t="n">
        <x:f>A534*ReadMe!$C$12</x:f>
        <x:v>132</x:v>
      </x:c>
      <x:c r="C534" s="97" t="n">
        <x:f>MIN(ReadMe!$C$10,C533+I534)</x:f>
        <x:v>930</x:v>
      </x:c>
      <x:c r="D534" s="97" t="n">
        <x:f>MIN(ReadMe!$C$10,D533+J534)</x:f>
        <x:v>930</x:v>
      </x:c>
      <x:c r="E534" s="97" t="n">
        <x:f>MIN(ReadMe!$C$10,E533+K534)</x:f>
        <x:v>930</x:v>
      </x:c>
      <x:c r="F534" s="97" t="n">
        <x:f>MIN(ReadMe!$C$10,F533+L534)</x:f>
        <x:v>930</x:v>
      </x:c>
      <x:c r="G534" s="97" t="n">
        <x:f>MIN(ReadMe!$C$10,G533+M534)</x:f>
        <x:v>930</x:v>
      </x:c>
      <x:c r="H534" s="97" t="n">
        <x:f>MIN(ReadMe!$C$10,H533+N534)</x:f>
        <x:v>930</x:v>
      </x:c>
      <x:c r="I534" s="97" t="n">
        <x:f>IF(OR($A534&lt;=Drivers!$H$6,C533&gt;=ReadMe!$C$10),0,MAX(ReadMe!$C$15,(Drivers!$E$6+Drivers!$F$6*SIN($A534*ReadMe!$C$14+Drivers!$G$6))*INDEX(TrackData!$G$6:$G$315,MOD(INT(C533),ReadMe!$C$9)+1)*IF(AND($A534&gt;=Drivers!$I$6,$A534&lt;Drivers!$I$6+Drivers!$J$6),Drivers!$K$6,1)*IF(AND($A534&gt;=Drivers!$L$6,$A534&lt;Drivers!$L$6+Drivers!$M$6),Drivers!$N$6,1)))</x:f>
        <x:v>0</x:v>
      </x:c>
      <x:c r="J534" s="97" t="n">
        <x:f>IF(OR($A534&lt;=Drivers!$H$7,D533&gt;=ReadMe!$C$10),0,MAX(ReadMe!$C$15,(Drivers!$E$7+Drivers!$F$7*SIN($A534*ReadMe!$C$14+Drivers!$G$7))*INDEX(TrackData!$G$6:$G$315,MOD(INT(D533),ReadMe!$C$9)+1)*IF(AND($A534&gt;=Drivers!$I$7,$A534&lt;Drivers!$I$7+Drivers!$J$7),Drivers!$K$7,1)*IF(AND($A534&gt;=Drivers!$L$7,$A534&lt;Drivers!$L$7+Drivers!$M$7),Drivers!$N$7,1)))</x:f>
        <x:v>0</x:v>
      </x:c>
      <x:c r="K534" s="97" t="n">
        <x:f>IF(OR($A534&lt;=Drivers!$H$8,E533&gt;=ReadMe!$C$10),0,MAX(ReadMe!$C$15,(Drivers!$E$8+Drivers!$F$8*SIN($A534*ReadMe!$C$14+Drivers!$G$8))*INDEX(TrackData!$G$6:$G$315,MOD(INT(E533),ReadMe!$C$9)+1)*IF(AND($A534&gt;=Drivers!$I$8,$A534&lt;Drivers!$I$8+Drivers!$J$8),Drivers!$K$8,1)*IF(AND($A534&gt;=Drivers!$L$8,$A534&lt;Drivers!$L$8+Drivers!$M$8),Drivers!$N$8,1)))</x:f>
        <x:v>0</x:v>
      </x:c>
      <x:c r="L534" s="97" t="n">
        <x:f>IF(OR($A534&lt;=Drivers!$H$9,F533&gt;=ReadMe!$C$10),0,MAX(ReadMe!$C$15,(Drivers!$E$9+Drivers!$F$9*SIN($A534*ReadMe!$C$14+Drivers!$G$9))*INDEX(TrackData!$G$6:$G$315,MOD(INT(F533),ReadMe!$C$9)+1)*IF(AND($A534&gt;=Drivers!$I$9,$A534&lt;Drivers!$I$9+Drivers!$J$9),Drivers!$K$9,1)*IF(AND($A534&gt;=Drivers!$L$9,$A534&lt;Drivers!$L$9+Drivers!$M$9),Drivers!$N$9,1)))</x:f>
        <x:v>0</x:v>
      </x:c>
      <x:c r="M534" s="97" t="n">
        <x:f>IF(OR($A534&lt;=Drivers!$H$10,G533&gt;=ReadMe!$C$10),0,MAX(ReadMe!$C$15,(Drivers!$E$10+Drivers!$F$10*SIN($A534*ReadMe!$C$14+Drivers!$G$10))*INDEX(TrackData!$G$6:$G$315,MOD(INT(G533),ReadMe!$C$9)+1)*IF(AND($A534&gt;=Drivers!$I$10,$A534&lt;Drivers!$I$10+Drivers!$J$10),Drivers!$K$10,1)*IF(AND($A534&gt;=Drivers!$L$10,$A534&lt;Drivers!$L$10+Drivers!$M$10),Drivers!$N$10,1)))</x:f>
        <x:v>0</x:v>
      </x:c>
      <x:c r="N534" s="97" t="n">
        <x:f>IF(OR($A534&lt;=Drivers!$H$11,H533&gt;=ReadMe!$C$10),0,MAX(ReadMe!$C$15,(Drivers!$E$11+Drivers!$F$11*SIN($A534*ReadMe!$C$14+Drivers!$G$11))*INDEX(TrackData!$G$6:$G$315,MOD(INT(H533),ReadMe!$C$9)+1)*IF(AND($A534&gt;=Drivers!$I$11,$A534&lt;Drivers!$I$11+Drivers!$J$11),Drivers!$K$11,1)*IF(AND($A534&gt;=Drivers!$L$11,$A534&lt;Drivers!$L$11+Drivers!$M$11),Drivers!$N$11,1)))</x:f>
        <x:v>0</x:v>
      </x:c>
      <x:c r="O534" t="n">
        <x:f>MIN(ReadMe!$C$8,MAX(0,INT(C534/ReadMe!$C$9)))</x:f>
        <x:v>3</x:v>
      </x:c>
      <x:c r="P534" t="n">
        <x:f>MIN(ReadMe!$C$8,MAX(0,INT(D534/ReadMe!$C$9)))</x:f>
        <x:v>3</x:v>
      </x:c>
      <x:c r="Q534" t="n">
        <x:f>MIN(ReadMe!$C$8,MAX(0,INT(E534/ReadMe!$C$9)))</x:f>
        <x:v>3</x:v>
      </x:c>
      <x:c r="R534" t="n">
        <x:f>MIN(ReadMe!$C$8,MAX(0,INT(F534/ReadMe!$C$9)))</x:f>
        <x:v>3</x:v>
      </x:c>
      <x:c r="S534" t="n">
        <x:f>MIN(ReadMe!$C$8,MAX(0,INT(G534/ReadMe!$C$9)))</x:f>
        <x:v>3</x:v>
      </x:c>
      <x:c r="T534" t="n">
        <x:f>MIN(ReadMe!$C$8,MAX(0,INT(H534/ReadMe!$C$9)))</x:f>
        <x:v>3</x:v>
      </x:c>
    </x:row>
    <x:row r="535">
      <x:c r="A535" t="n">
        <x:v>529</x:v>
      </x:c>
      <x:c r="B535" s="97" t="n">
        <x:f>A535*ReadMe!$C$12</x:f>
        <x:v>132.25</x:v>
      </x:c>
      <x:c r="C535" s="97" t="n">
        <x:f>MIN(ReadMe!$C$10,C534+I535)</x:f>
        <x:v>930</x:v>
      </x:c>
      <x:c r="D535" s="97" t="n">
        <x:f>MIN(ReadMe!$C$10,D534+J535)</x:f>
        <x:v>930</x:v>
      </x:c>
      <x:c r="E535" s="97" t="n">
        <x:f>MIN(ReadMe!$C$10,E534+K535)</x:f>
        <x:v>930</x:v>
      </x:c>
      <x:c r="F535" s="97" t="n">
        <x:f>MIN(ReadMe!$C$10,F534+L535)</x:f>
        <x:v>930</x:v>
      </x:c>
      <x:c r="G535" s="97" t="n">
        <x:f>MIN(ReadMe!$C$10,G534+M535)</x:f>
        <x:v>930</x:v>
      </x:c>
      <x:c r="H535" s="97" t="n">
        <x:f>MIN(ReadMe!$C$10,H534+N535)</x:f>
        <x:v>930</x:v>
      </x:c>
      <x:c r="I535" s="97" t="n">
        <x:f>IF(OR($A535&lt;=Drivers!$H$6,C534&gt;=ReadMe!$C$10),0,MAX(ReadMe!$C$15,(Drivers!$E$6+Drivers!$F$6*SIN($A535*ReadMe!$C$14+Drivers!$G$6))*INDEX(TrackData!$G$6:$G$315,MOD(INT(C534),ReadMe!$C$9)+1)*IF(AND($A535&gt;=Drivers!$I$6,$A535&lt;Drivers!$I$6+Drivers!$J$6),Drivers!$K$6,1)*IF(AND($A535&gt;=Drivers!$L$6,$A535&lt;Drivers!$L$6+Drivers!$M$6),Drivers!$N$6,1)))</x:f>
        <x:v>0</x:v>
      </x:c>
      <x:c r="J535" s="97" t="n">
        <x:f>IF(OR($A535&lt;=Drivers!$H$7,D534&gt;=ReadMe!$C$10),0,MAX(ReadMe!$C$15,(Drivers!$E$7+Drivers!$F$7*SIN($A535*ReadMe!$C$14+Drivers!$G$7))*INDEX(TrackData!$G$6:$G$315,MOD(INT(D534),ReadMe!$C$9)+1)*IF(AND($A535&gt;=Drivers!$I$7,$A535&lt;Drivers!$I$7+Drivers!$J$7),Drivers!$K$7,1)*IF(AND($A535&gt;=Drivers!$L$7,$A535&lt;Drivers!$L$7+Drivers!$M$7),Drivers!$N$7,1)))</x:f>
        <x:v>0</x:v>
      </x:c>
      <x:c r="K535" s="97" t="n">
        <x:f>IF(OR($A535&lt;=Drivers!$H$8,E534&gt;=ReadMe!$C$10),0,MAX(ReadMe!$C$15,(Drivers!$E$8+Drivers!$F$8*SIN($A535*ReadMe!$C$14+Drivers!$G$8))*INDEX(TrackData!$G$6:$G$315,MOD(INT(E534),ReadMe!$C$9)+1)*IF(AND($A535&gt;=Drivers!$I$8,$A535&lt;Drivers!$I$8+Drivers!$J$8),Drivers!$K$8,1)*IF(AND($A535&gt;=Drivers!$L$8,$A535&lt;Drivers!$L$8+Drivers!$M$8),Drivers!$N$8,1)))</x:f>
        <x:v>0</x:v>
      </x:c>
      <x:c r="L535" s="97" t="n">
        <x:f>IF(OR($A535&lt;=Drivers!$H$9,F534&gt;=ReadMe!$C$10),0,MAX(ReadMe!$C$15,(Drivers!$E$9+Drivers!$F$9*SIN($A535*ReadMe!$C$14+Drivers!$G$9))*INDEX(TrackData!$G$6:$G$315,MOD(INT(F534),ReadMe!$C$9)+1)*IF(AND($A535&gt;=Drivers!$I$9,$A535&lt;Drivers!$I$9+Drivers!$J$9),Drivers!$K$9,1)*IF(AND($A535&gt;=Drivers!$L$9,$A535&lt;Drivers!$L$9+Drivers!$M$9),Drivers!$N$9,1)))</x:f>
        <x:v>0</x:v>
      </x:c>
      <x:c r="M535" s="97" t="n">
        <x:f>IF(OR($A535&lt;=Drivers!$H$10,G534&gt;=ReadMe!$C$10),0,MAX(ReadMe!$C$15,(Drivers!$E$10+Drivers!$F$10*SIN($A535*ReadMe!$C$14+Drivers!$G$10))*INDEX(TrackData!$G$6:$G$315,MOD(INT(G534),ReadMe!$C$9)+1)*IF(AND($A535&gt;=Drivers!$I$10,$A535&lt;Drivers!$I$10+Drivers!$J$10),Drivers!$K$10,1)*IF(AND($A535&gt;=Drivers!$L$10,$A535&lt;Drivers!$L$10+Drivers!$M$10),Drivers!$N$10,1)))</x:f>
        <x:v>0</x:v>
      </x:c>
      <x:c r="N535" s="97" t="n">
        <x:f>IF(OR($A535&lt;=Drivers!$H$11,H534&gt;=ReadMe!$C$10),0,MAX(ReadMe!$C$15,(Drivers!$E$11+Drivers!$F$11*SIN($A535*ReadMe!$C$14+Drivers!$G$11))*INDEX(TrackData!$G$6:$G$315,MOD(INT(H534),ReadMe!$C$9)+1)*IF(AND($A535&gt;=Drivers!$I$11,$A535&lt;Drivers!$I$11+Drivers!$J$11),Drivers!$K$11,1)*IF(AND($A535&gt;=Drivers!$L$11,$A535&lt;Drivers!$L$11+Drivers!$M$11),Drivers!$N$11,1)))</x:f>
        <x:v>0</x:v>
      </x:c>
      <x:c r="O535" t="n">
        <x:f>MIN(ReadMe!$C$8,MAX(0,INT(C535/ReadMe!$C$9)))</x:f>
        <x:v>3</x:v>
      </x:c>
      <x:c r="P535" t="n">
        <x:f>MIN(ReadMe!$C$8,MAX(0,INT(D535/ReadMe!$C$9)))</x:f>
        <x:v>3</x:v>
      </x:c>
      <x:c r="Q535" t="n">
        <x:f>MIN(ReadMe!$C$8,MAX(0,INT(E535/ReadMe!$C$9)))</x:f>
        <x:v>3</x:v>
      </x:c>
      <x:c r="R535" t="n">
        <x:f>MIN(ReadMe!$C$8,MAX(0,INT(F535/ReadMe!$C$9)))</x:f>
        <x:v>3</x:v>
      </x:c>
      <x:c r="S535" t="n">
        <x:f>MIN(ReadMe!$C$8,MAX(0,INT(G535/ReadMe!$C$9)))</x:f>
        <x:v>3</x:v>
      </x:c>
      <x:c r="T535" t="n">
        <x:f>MIN(ReadMe!$C$8,MAX(0,INT(H535/ReadMe!$C$9)))</x:f>
        <x:v>3</x:v>
      </x:c>
    </x:row>
    <x:row r="536">
      <x:c r="A536" t="n">
        <x:v>530</x:v>
      </x:c>
      <x:c r="B536" s="97" t="n">
        <x:f>A536*ReadMe!$C$12</x:f>
        <x:v>132.5</x:v>
      </x:c>
      <x:c r="C536" s="97" t="n">
        <x:f>MIN(ReadMe!$C$10,C535+I536)</x:f>
        <x:v>930</x:v>
      </x:c>
      <x:c r="D536" s="97" t="n">
        <x:f>MIN(ReadMe!$C$10,D535+J536)</x:f>
        <x:v>930</x:v>
      </x:c>
      <x:c r="E536" s="97" t="n">
        <x:f>MIN(ReadMe!$C$10,E535+K536)</x:f>
        <x:v>930</x:v>
      </x:c>
      <x:c r="F536" s="97" t="n">
        <x:f>MIN(ReadMe!$C$10,F535+L536)</x:f>
        <x:v>930</x:v>
      </x:c>
      <x:c r="G536" s="97" t="n">
        <x:f>MIN(ReadMe!$C$10,G535+M536)</x:f>
        <x:v>930</x:v>
      </x:c>
      <x:c r="H536" s="97" t="n">
        <x:f>MIN(ReadMe!$C$10,H535+N536)</x:f>
        <x:v>930</x:v>
      </x:c>
      <x:c r="I536" s="97" t="n">
        <x:f>IF(OR($A536&lt;=Drivers!$H$6,C535&gt;=ReadMe!$C$10),0,MAX(ReadMe!$C$15,(Drivers!$E$6+Drivers!$F$6*SIN($A536*ReadMe!$C$14+Drivers!$G$6))*INDEX(TrackData!$G$6:$G$315,MOD(INT(C535),ReadMe!$C$9)+1)*IF(AND($A536&gt;=Drivers!$I$6,$A536&lt;Drivers!$I$6+Drivers!$J$6),Drivers!$K$6,1)*IF(AND($A536&gt;=Drivers!$L$6,$A536&lt;Drivers!$L$6+Drivers!$M$6),Drivers!$N$6,1)))</x:f>
        <x:v>0</x:v>
      </x:c>
      <x:c r="J536" s="97" t="n">
        <x:f>IF(OR($A536&lt;=Drivers!$H$7,D535&gt;=ReadMe!$C$10),0,MAX(ReadMe!$C$15,(Drivers!$E$7+Drivers!$F$7*SIN($A536*ReadMe!$C$14+Drivers!$G$7))*INDEX(TrackData!$G$6:$G$315,MOD(INT(D535),ReadMe!$C$9)+1)*IF(AND($A536&gt;=Drivers!$I$7,$A536&lt;Drivers!$I$7+Drivers!$J$7),Drivers!$K$7,1)*IF(AND($A536&gt;=Drivers!$L$7,$A536&lt;Drivers!$L$7+Drivers!$M$7),Drivers!$N$7,1)))</x:f>
        <x:v>0</x:v>
      </x:c>
      <x:c r="K536" s="97" t="n">
        <x:f>IF(OR($A536&lt;=Drivers!$H$8,E535&gt;=ReadMe!$C$10),0,MAX(ReadMe!$C$15,(Drivers!$E$8+Drivers!$F$8*SIN($A536*ReadMe!$C$14+Drivers!$G$8))*INDEX(TrackData!$G$6:$G$315,MOD(INT(E535),ReadMe!$C$9)+1)*IF(AND($A536&gt;=Drivers!$I$8,$A536&lt;Drivers!$I$8+Drivers!$J$8),Drivers!$K$8,1)*IF(AND($A536&gt;=Drivers!$L$8,$A536&lt;Drivers!$L$8+Drivers!$M$8),Drivers!$N$8,1)))</x:f>
        <x:v>0</x:v>
      </x:c>
      <x:c r="L536" s="97" t="n">
        <x:f>IF(OR($A536&lt;=Drivers!$H$9,F535&gt;=ReadMe!$C$10),0,MAX(ReadMe!$C$15,(Drivers!$E$9+Drivers!$F$9*SIN($A536*ReadMe!$C$14+Drivers!$G$9))*INDEX(TrackData!$G$6:$G$315,MOD(INT(F535),ReadMe!$C$9)+1)*IF(AND($A536&gt;=Drivers!$I$9,$A536&lt;Drivers!$I$9+Drivers!$J$9),Drivers!$K$9,1)*IF(AND($A536&gt;=Drivers!$L$9,$A536&lt;Drivers!$L$9+Drivers!$M$9),Drivers!$N$9,1)))</x:f>
        <x:v>0</x:v>
      </x:c>
      <x:c r="M536" s="97" t="n">
        <x:f>IF(OR($A536&lt;=Drivers!$H$10,G535&gt;=ReadMe!$C$10),0,MAX(ReadMe!$C$15,(Drivers!$E$10+Drivers!$F$10*SIN($A536*ReadMe!$C$14+Drivers!$G$10))*INDEX(TrackData!$G$6:$G$315,MOD(INT(G535),ReadMe!$C$9)+1)*IF(AND($A536&gt;=Drivers!$I$10,$A536&lt;Drivers!$I$10+Drivers!$J$10),Drivers!$K$10,1)*IF(AND($A536&gt;=Drivers!$L$10,$A536&lt;Drivers!$L$10+Drivers!$M$10),Drivers!$N$10,1)))</x:f>
        <x:v>0</x:v>
      </x:c>
      <x:c r="N536" s="97" t="n">
        <x:f>IF(OR($A536&lt;=Drivers!$H$11,H535&gt;=ReadMe!$C$10),0,MAX(ReadMe!$C$15,(Drivers!$E$11+Drivers!$F$11*SIN($A536*ReadMe!$C$14+Drivers!$G$11))*INDEX(TrackData!$G$6:$G$315,MOD(INT(H535),ReadMe!$C$9)+1)*IF(AND($A536&gt;=Drivers!$I$11,$A536&lt;Drivers!$I$11+Drivers!$J$11),Drivers!$K$11,1)*IF(AND($A536&gt;=Drivers!$L$11,$A536&lt;Drivers!$L$11+Drivers!$M$11),Drivers!$N$11,1)))</x:f>
        <x:v>0</x:v>
      </x:c>
      <x:c r="O536" t="n">
        <x:f>MIN(ReadMe!$C$8,MAX(0,INT(C536/ReadMe!$C$9)))</x:f>
        <x:v>3</x:v>
      </x:c>
      <x:c r="P536" t="n">
        <x:f>MIN(ReadMe!$C$8,MAX(0,INT(D536/ReadMe!$C$9)))</x:f>
        <x:v>3</x:v>
      </x:c>
      <x:c r="Q536" t="n">
        <x:f>MIN(ReadMe!$C$8,MAX(0,INT(E536/ReadMe!$C$9)))</x:f>
        <x:v>3</x:v>
      </x:c>
      <x:c r="R536" t="n">
        <x:f>MIN(ReadMe!$C$8,MAX(0,INT(F536/ReadMe!$C$9)))</x:f>
        <x:v>3</x:v>
      </x:c>
      <x:c r="S536" t="n">
        <x:f>MIN(ReadMe!$C$8,MAX(0,INT(G536/ReadMe!$C$9)))</x:f>
        <x:v>3</x:v>
      </x:c>
      <x:c r="T536" t="n">
        <x:f>MIN(ReadMe!$C$8,MAX(0,INT(H536/ReadMe!$C$9)))</x:f>
        <x:v>3</x:v>
      </x:c>
    </x:row>
    <x:row r="537">
      <x:c r="A537" t="n">
        <x:v>531</x:v>
      </x:c>
      <x:c r="B537" s="97" t="n">
        <x:f>A537*ReadMe!$C$12</x:f>
        <x:v>132.75</x:v>
      </x:c>
      <x:c r="C537" s="97" t="n">
        <x:f>MIN(ReadMe!$C$10,C536+I537)</x:f>
        <x:v>930</x:v>
      </x:c>
      <x:c r="D537" s="97" t="n">
        <x:f>MIN(ReadMe!$C$10,D536+J537)</x:f>
        <x:v>930</x:v>
      </x:c>
      <x:c r="E537" s="97" t="n">
        <x:f>MIN(ReadMe!$C$10,E536+K537)</x:f>
        <x:v>930</x:v>
      </x:c>
      <x:c r="F537" s="97" t="n">
        <x:f>MIN(ReadMe!$C$10,F536+L537)</x:f>
        <x:v>930</x:v>
      </x:c>
      <x:c r="G537" s="97" t="n">
        <x:f>MIN(ReadMe!$C$10,G536+M537)</x:f>
        <x:v>930</x:v>
      </x:c>
      <x:c r="H537" s="97" t="n">
        <x:f>MIN(ReadMe!$C$10,H536+N537)</x:f>
        <x:v>930</x:v>
      </x:c>
      <x:c r="I537" s="97" t="n">
        <x:f>IF(OR($A537&lt;=Drivers!$H$6,C536&gt;=ReadMe!$C$10),0,MAX(ReadMe!$C$15,(Drivers!$E$6+Drivers!$F$6*SIN($A537*ReadMe!$C$14+Drivers!$G$6))*INDEX(TrackData!$G$6:$G$315,MOD(INT(C536),ReadMe!$C$9)+1)*IF(AND($A537&gt;=Drivers!$I$6,$A537&lt;Drivers!$I$6+Drivers!$J$6),Drivers!$K$6,1)*IF(AND($A537&gt;=Drivers!$L$6,$A537&lt;Drivers!$L$6+Drivers!$M$6),Drivers!$N$6,1)))</x:f>
        <x:v>0</x:v>
      </x:c>
      <x:c r="J537" s="97" t="n">
        <x:f>IF(OR($A537&lt;=Drivers!$H$7,D536&gt;=ReadMe!$C$10),0,MAX(ReadMe!$C$15,(Drivers!$E$7+Drivers!$F$7*SIN($A537*ReadMe!$C$14+Drivers!$G$7))*INDEX(TrackData!$G$6:$G$315,MOD(INT(D536),ReadMe!$C$9)+1)*IF(AND($A537&gt;=Drivers!$I$7,$A537&lt;Drivers!$I$7+Drivers!$J$7),Drivers!$K$7,1)*IF(AND($A537&gt;=Drivers!$L$7,$A537&lt;Drivers!$L$7+Drivers!$M$7),Drivers!$N$7,1)))</x:f>
        <x:v>0</x:v>
      </x:c>
      <x:c r="K537" s="97" t="n">
        <x:f>IF(OR($A537&lt;=Drivers!$H$8,E536&gt;=ReadMe!$C$10),0,MAX(ReadMe!$C$15,(Drivers!$E$8+Drivers!$F$8*SIN($A537*ReadMe!$C$14+Drivers!$G$8))*INDEX(TrackData!$G$6:$G$315,MOD(INT(E536),ReadMe!$C$9)+1)*IF(AND($A537&gt;=Drivers!$I$8,$A537&lt;Drivers!$I$8+Drivers!$J$8),Drivers!$K$8,1)*IF(AND($A537&gt;=Drivers!$L$8,$A537&lt;Drivers!$L$8+Drivers!$M$8),Drivers!$N$8,1)))</x:f>
        <x:v>0</x:v>
      </x:c>
      <x:c r="L537" s="97" t="n">
        <x:f>IF(OR($A537&lt;=Drivers!$H$9,F536&gt;=ReadMe!$C$10),0,MAX(ReadMe!$C$15,(Drivers!$E$9+Drivers!$F$9*SIN($A537*ReadMe!$C$14+Drivers!$G$9))*INDEX(TrackData!$G$6:$G$315,MOD(INT(F536),ReadMe!$C$9)+1)*IF(AND($A537&gt;=Drivers!$I$9,$A537&lt;Drivers!$I$9+Drivers!$J$9),Drivers!$K$9,1)*IF(AND($A537&gt;=Drivers!$L$9,$A537&lt;Drivers!$L$9+Drivers!$M$9),Drivers!$N$9,1)))</x:f>
        <x:v>0</x:v>
      </x:c>
      <x:c r="M537" s="97" t="n">
        <x:f>IF(OR($A537&lt;=Drivers!$H$10,G536&gt;=ReadMe!$C$10),0,MAX(ReadMe!$C$15,(Drivers!$E$10+Drivers!$F$10*SIN($A537*ReadMe!$C$14+Drivers!$G$10))*INDEX(TrackData!$G$6:$G$315,MOD(INT(G536),ReadMe!$C$9)+1)*IF(AND($A537&gt;=Drivers!$I$10,$A537&lt;Drivers!$I$10+Drivers!$J$10),Drivers!$K$10,1)*IF(AND($A537&gt;=Drivers!$L$10,$A537&lt;Drivers!$L$10+Drivers!$M$10),Drivers!$N$10,1)))</x:f>
        <x:v>0</x:v>
      </x:c>
      <x:c r="N537" s="97" t="n">
        <x:f>IF(OR($A537&lt;=Drivers!$H$11,H536&gt;=ReadMe!$C$10),0,MAX(ReadMe!$C$15,(Drivers!$E$11+Drivers!$F$11*SIN($A537*ReadMe!$C$14+Drivers!$G$11))*INDEX(TrackData!$G$6:$G$315,MOD(INT(H536),ReadMe!$C$9)+1)*IF(AND($A537&gt;=Drivers!$I$11,$A537&lt;Drivers!$I$11+Drivers!$J$11),Drivers!$K$11,1)*IF(AND($A537&gt;=Drivers!$L$11,$A537&lt;Drivers!$L$11+Drivers!$M$11),Drivers!$N$11,1)))</x:f>
        <x:v>0</x:v>
      </x:c>
      <x:c r="O537" t="n">
        <x:f>MIN(ReadMe!$C$8,MAX(0,INT(C537/ReadMe!$C$9)))</x:f>
        <x:v>3</x:v>
      </x:c>
      <x:c r="P537" t="n">
        <x:f>MIN(ReadMe!$C$8,MAX(0,INT(D537/ReadMe!$C$9)))</x:f>
        <x:v>3</x:v>
      </x:c>
      <x:c r="Q537" t="n">
        <x:f>MIN(ReadMe!$C$8,MAX(0,INT(E537/ReadMe!$C$9)))</x:f>
        <x:v>3</x:v>
      </x:c>
      <x:c r="R537" t="n">
        <x:f>MIN(ReadMe!$C$8,MAX(0,INT(F537/ReadMe!$C$9)))</x:f>
        <x:v>3</x:v>
      </x:c>
      <x:c r="S537" t="n">
        <x:f>MIN(ReadMe!$C$8,MAX(0,INT(G537/ReadMe!$C$9)))</x:f>
        <x:v>3</x:v>
      </x:c>
      <x:c r="T537" t="n">
        <x:f>MIN(ReadMe!$C$8,MAX(0,INT(H537/ReadMe!$C$9)))</x:f>
        <x:v>3</x:v>
      </x:c>
    </x:row>
    <x:row r="538">
      <x:c r="A538" t="n">
        <x:v>532</x:v>
      </x:c>
      <x:c r="B538" s="97" t="n">
        <x:f>A538*ReadMe!$C$12</x:f>
        <x:v>133</x:v>
      </x:c>
      <x:c r="C538" s="97" t="n">
        <x:f>MIN(ReadMe!$C$10,C537+I538)</x:f>
        <x:v>930</x:v>
      </x:c>
      <x:c r="D538" s="97" t="n">
        <x:f>MIN(ReadMe!$C$10,D537+J538)</x:f>
        <x:v>930</x:v>
      </x:c>
      <x:c r="E538" s="97" t="n">
        <x:f>MIN(ReadMe!$C$10,E537+K538)</x:f>
        <x:v>930</x:v>
      </x:c>
      <x:c r="F538" s="97" t="n">
        <x:f>MIN(ReadMe!$C$10,F537+L538)</x:f>
        <x:v>930</x:v>
      </x:c>
      <x:c r="G538" s="97" t="n">
        <x:f>MIN(ReadMe!$C$10,G537+M538)</x:f>
        <x:v>930</x:v>
      </x:c>
      <x:c r="H538" s="97" t="n">
        <x:f>MIN(ReadMe!$C$10,H537+N538)</x:f>
        <x:v>930</x:v>
      </x:c>
      <x:c r="I538" s="97" t="n">
        <x:f>IF(OR($A538&lt;=Drivers!$H$6,C537&gt;=ReadMe!$C$10),0,MAX(ReadMe!$C$15,(Drivers!$E$6+Drivers!$F$6*SIN($A538*ReadMe!$C$14+Drivers!$G$6))*INDEX(TrackData!$G$6:$G$315,MOD(INT(C537),ReadMe!$C$9)+1)*IF(AND($A538&gt;=Drivers!$I$6,$A538&lt;Drivers!$I$6+Drivers!$J$6),Drivers!$K$6,1)*IF(AND($A538&gt;=Drivers!$L$6,$A538&lt;Drivers!$L$6+Drivers!$M$6),Drivers!$N$6,1)))</x:f>
        <x:v>0</x:v>
      </x:c>
      <x:c r="J538" s="97" t="n">
        <x:f>IF(OR($A538&lt;=Drivers!$H$7,D537&gt;=ReadMe!$C$10),0,MAX(ReadMe!$C$15,(Drivers!$E$7+Drivers!$F$7*SIN($A538*ReadMe!$C$14+Drivers!$G$7))*INDEX(TrackData!$G$6:$G$315,MOD(INT(D537),ReadMe!$C$9)+1)*IF(AND($A538&gt;=Drivers!$I$7,$A538&lt;Drivers!$I$7+Drivers!$J$7),Drivers!$K$7,1)*IF(AND($A538&gt;=Drivers!$L$7,$A538&lt;Drivers!$L$7+Drivers!$M$7),Drivers!$N$7,1)))</x:f>
        <x:v>0</x:v>
      </x:c>
      <x:c r="K538" s="97" t="n">
        <x:f>IF(OR($A538&lt;=Drivers!$H$8,E537&gt;=ReadMe!$C$10),0,MAX(ReadMe!$C$15,(Drivers!$E$8+Drivers!$F$8*SIN($A538*ReadMe!$C$14+Drivers!$G$8))*INDEX(TrackData!$G$6:$G$315,MOD(INT(E537),ReadMe!$C$9)+1)*IF(AND($A538&gt;=Drivers!$I$8,$A538&lt;Drivers!$I$8+Drivers!$J$8),Drivers!$K$8,1)*IF(AND($A538&gt;=Drivers!$L$8,$A538&lt;Drivers!$L$8+Drivers!$M$8),Drivers!$N$8,1)))</x:f>
        <x:v>0</x:v>
      </x:c>
      <x:c r="L538" s="97" t="n">
        <x:f>IF(OR($A538&lt;=Drivers!$H$9,F537&gt;=ReadMe!$C$10),0,MAX(ReadMe!$C$15,(Drivers!$E$9+Drivers!$F$9*SIN($A538*ReadMe!$C$14+Drivers!$G$9))*INDEX(TrackData!$G$6:$G$315,MOD(INT(F537),ReadMe!$C$9)+1)*IF(AND($A538&gt;=Drivers!$I$9,$A538&lt;Drivers!$I$9+Drivers!$J$9),Drivers!$K$9,1)*IF(AND($A538&gt;=Drivers!$L$9,$A538&lt;Drivers!$L$9+Drivers!$M$9),Drivers!$N$9,1)))</x:f>
        <x:v>0</x:v>
      </x:c>
      <x:c r="M538" s="97" t="n">
        <x:f>IF(OR($A538&lt;=Drivers!$H$10,G537&gt;=ReadMe!$C$10),0,MAX(ReadMe!$C$15,(Drivers!$E$10+Drivers!$F$10*SIN($A538*ReadMe!$C$14+Drivers!$G$10))*INDEX(TrackData!$G$6:$G$315,MOD(INT(G537),ReadMe!$C$9)+1)*IF(AND($A538&gt;=Drivers!$I$10,$A538&lt;Drivers!$I$10+Drivers!$J$10),Drivers!$K$10,1)*IF(AND($A538&gt;=Drivers!$L$10,$A538&lt;Drivers!$L$10+Drivers!$M$10),Drivers!$N$10,1)))</x:f>
        <x:v>0</x:v>
      </x:c>
      <x:c r="N538" s="97" t="n">
        <x:f>IF(OR($A538&lt;=Drivers!$H$11,H537&gt;=ReadMe!$C$10),0,MAX(ReadMe!$C$15,(Drivers!$E$11+Drivers!$F$11*SIN($A538*ReadMe!$C$14+Drivers!$G$11))*INDEX(TrackData!$G$6:$G$315,MOD(INT(H537),ReadMe!$C$9)+1)*IF(AND($A538&gt;=Drivers!$I$11,$A538&lt;Drivers!$I$11+Drivers!$J$11),Drivers!$K$11,1)*IF(AND($A538&gt;=Drivers!$L$11,$A538&lt;Drivers!$L$11+Drivers!$M$11),Drivers!$N$11,1)))</x:f>
        <x:v>0</x:v>
      </x:c>
      <x:c r="O538" t="n">
        <x:f>MIN(ReadMe!$C$8,MAX(0,INT(C538/ReadMe!$C$9)))</x:f>
        <x:v>3</x:v>
      </x:c>
      <x:c r="P538" t="n">
        <x:f>MIN(ReadMe!$C$8,MAX(0,INT(D538/ReadMe!$C$9)))</x:f>
        <x:v>3</x:v>
      </x:c>
      <x:c r="Q538" t="n">
        <x:f>MIN(ReadMe!$C$8,MAX(0,INT(E538/ReadMe!$C$9)))</x:f>
        <x:v>3</x:v>
      </x:c>
      <x:c r="R538" t="n">
        <x:f>MIN(ReadMe!$C$8,MAX(0,INT(F538/ReadMe!$C$9)))</x:f>
        <x:v>3</x:v>
      </x:c>
      <x:c r="S538" t="n">
        <x:f>MIN(ReadMe!$C$8,MAX(0,INT(G538/ReadMe!$C$9)))</x:f>
        <x:v>3</x:v>
      </x:c>
      <x:c r="T538" t="n">
        <x:f>MIN(ReadMe!$C$8,MAX(0,INT(H538/ReadMe!$C$9)))</x:f>
        <x:v>3</x:v>
      </x:c>
    </x:row>
    <x:row r="539">
      <x:c r="A539" t="n">
        <x:v>533</x:v>
      </x:c>
      <x:c r="B539" s="97" t="n">
        <x:f>A539*ReadMe!$C$12</x:f>
        <x:v>133.25</x:v>
      </x:c>
      <x:c r="C539" s="97" t="n">
        <x:f>MIN(ReadMe!$C$10,C538+I539)</x:f>
        <x:v>930</x:v>
      </x:c>
      <x:c r="D539" s="97" t="n">
        <x:f>MIN(ReadMe!$C$10,D538+J539)</x:f>
        <x:v>930</x:v>
      </x:c>
      <x:c r="E539" s="97" t="n">
        <x:f>MIN(ReadMe!$C$10,E538+K539)</x:f>
        <x:v>930</x:v>
      </x:c>
      <x:c r="F539" s="97" t="n">
        <x:f>MIN(ReadMe!$C$10,F538+L539)</x:f>
        <x:v>930</x:v>
      </x:c>
      <x:c r="G539" s="97" t="n">
        <x:f>MIN(ReadMe!$C$10,G538+M539)</x:f>
        <x:v>930</x:v>
      </x:c>
      <x:c r="H539" s="97" t="n">
        <x:f>MIN(ReadMe!$C$10,H538+N539)</x:f>
        <x:v>930</x:v>
      </x:c>
      <x:c r="I539" s="97" t="n">
        <x:f>IF(OR($A539&lt;=Drivers!$H$6,C538&gt;=ReadMe!$C$10),0,MAX(ReadMe!$C$15,(Drivers!$E$6+Drivers!$F$6*SIN($A539*ReadMe!$C$14+Drivers!$G$6))*INDEX(TrackData!$G$6:$G$315,MOD(INT(C538),ReadMe!$C$9)+1)*IF(AND($A539&gt;=Drivers!$I$6,$A539&lt;Drivers!$I$6+Drivers!$J$6),Drivers!$K$6,1)*IF(AND($A539&gt;=Drivers!$L$6,$A539&lt;Drivers!$L$6+Drivers!$M$6),Drivers!$N$6,1)))</x:f>
        <x:v>0</x:v>
      </x:c>
      <x:c r="J539" s="97" t="n">
        <x:f>IF(OR($A539&lt;=Drivers!$H$7,D538&gt;=ReadMe!$C$10),0,MAX(ReadMe!$C$15,(Drivers!$E$7+Drivers!$F$7*SIN($A539*ReadMe!$C$14+Drivers!$G$7))*INDEX(TrackData!$G$6:$G$315,MOD(INT(D538),ReadMe!$C$9)+1)*IF(AND($A539&gt;=Drivers!$I$7,$A539&lt;Drivers!$I$7+Drivers!$J$7),Drivers!$K$7,1)*IF(AND($A539&gt;=Drivers!$L$7,$A539&lt;Drivers!$L$7+Drivers!$M$7),Drivers!$N$7,1)))</x:f>
        <x:v>0</x:v>
      </x:c>
      <x:c r="K539" s="97" t="n">
        <x:f>IF(OR($A539&lt;=Drivers!$H$8,E538&gt;=ReadMe!$C$10),0,MAX(ReadMe!$C$15,(Drivers!$E$8+Drivers!$F$8*SIN($A539*ReadMe!$C$14+Drivers!$G$8))*INDEX(TrackData!$G$6:$G$315,MOD(INT(E538),ReadMe!$C$9)+1)*IF(AND($A539&gt;=Drivers!$I$8,$A539&lt;Drivers!$I$8+Drivers!$J$8),Drivers!$K$8,1)*IF(AND($A539&gt;=Drivers!$L$8,$A539&lt;Drivers!$L$8+Drivers!$M$8),Drivers!$N$8,1)))</x:f>
        <x:v>0</x:v>
      </x:c>
      <x:c r="L539" s="97" t="n">
        <x:f>IF(OR($A539&lt;=Drivers!$H$9,F538&gt;=ReadMe!$C$10),0,MAX(ReadMe!$C$15,(Drivers!$E$9+Drivers!$F$9*SIN($A539*ReadMe!$C$14+Drivers!$G$9))*INDEX(TrackData!$G$6:$G$315,MOD(INT(F538),ReadMe!$C$9)+1)*IF(AND($A539&gt;=Drivers!$I$9,$A539&lt;Drivers!$I$9+Drivers!$J$9),Drivers!$K$9,1)*IF(AND($A539&gt;=Drivers!$L$9,$A539&lt;Drivers!$L$9+Drivers!$M$9),Drivers!$N$9,1)))</x:f>
        <x:v>0</x:v>
      </x:c>
      <x:c r="M539" s="97" t="n">
        <x:f>IF(OR($A539&lt;=Drivers!$H$10,G538&gt;=ReadMe!$C$10),0,MAX(ReadMe!$C$15,(Drivers!$E$10+Drivers!$F$10*SIN($A539*ReadMe!$C$14+Drivers!$G$10))*INDEX(TrackData!$G$6:$G$315,MOD(INT(G538),ReadMe!$C$9)+1)*IF(AND($A539&gt;=Drivers!$I$10,$A539&lt;Drivers!$I$10+Drivers!$J$10),Drivers!$K$10,1)*IF(AND($A539&gt;=Drivers!$L$10,$A539&lt;Drivers!$L$10+Drivers!$M$10),Drivers!$N$10,1)))</x:f>
        <x:v>0</x:v>
      </x:c>
      <x:c r="N539" s="97" t="n">
        <x:f>IF(OR($A539&lt;=Drivers!$H$11,H538&gt;=ReadMe!$C$10),0,MAX(ReadMe!$C$15,(Drivers!$E$11+Drivers!$F$11*SIN($A539*ReadMe!$C$14+Drivers!$G$11))*INDEX(TrackData!$G$6:$G$315,MOD(INT(H538),ReadMe!$C$9)+1)*IF(AND($A539&gt;=Drivers!$I$11,$A539&lt;Drivers!$I$11+Drivers!$J$11),Drivers!$K$11,1)*IF(AND($A539&gt;=Drivers!$L$11,$A539&lt;Drivers!$L$11+Drivers!$M$11),Drivers!$N$11,1)))</x:f>
        <x:v>0</x:v>
      </x:c>
      <x:c r="O539" t="n">
        <x:f>MIN(ReadMe!$C$8,MAX(0,INT(C539/ReadMe!$C$9)))</x:f>
        <x:v>3</x:v>
      </x:c>
      <x:c r="P539" t="n">
        <x:f>MIN(ReadMe!$C$8,MAX(0,INT(D539/ReadMe!$C$9)))</x:f>
        <x:v>3</x:v>
      </x:c>
      <x:c r="Q539" t="n">
        <x:f>MIN(ReadMe!$C$8,MAX(0,INT(E539/ReadMe!$C$9)))</x:f>
        <x:v>3</x:v>
      </x:c>
      <x:c r="R539" t="n">
        <x:f>MIN(ReadMe!$C$8,MAX(0,INT(F539/ReadMe!$C$9)))</x:f>
        <x:v>3</x:v>
      </x:c>
      <x:c r="S539" t="n">
        <x:f>MIN(ReadMe!$C$8,MAX(0,INT(G539/ReadMe!$C$9)))</x:f>
        <x:v>3</x:v>
      </x:c>
      <x:c r="T539" t="n">
        <x:f>MIN(ReadMe!$C$8,MAX(0,INT(H539/ReadMe!$C$9)))</x:f>
        <x:v>3</x:v>
      </x:c>
    </x:row>
    <x:row r="540">
      <x:c r="A540" t="n">
        <x:v>534</x:v>
      </x:c>
      <x:c r="B540" s="97" t="n">
        <x:f>A540*ReadMe!$C$12</x:f>
        <x:v>133.5</x:v>
      </x:c>
      <x:c r="C540" s="97" t="n">
        <x:f>MIN(ReadMe!$C$10,C539+I540)</x:f>
        <x:v>930</x:v>
      </x:c>
      <x:c r="D540" s="97" t="n">
        <x:f>MIN(ReadMe!$C$10,D539+J540)</x:f>
        <x:v>930</x:v>
      </x:c>
      <x:c r="E540" s="97" t="n">
        <x:f>MIN(ReadMe!$C$10,E539+K540)</x:f>
        <x:v>930</x:v>
      </x:c>
      <x:c r="F540" s="97" t="n">
        <x:f>MIN(ReadMe!$C$10,F539+L540)</x:f>
        <x:v>930</x:v>
      </x:c>
      <x:c r="G540" s="97" t="n">
        <x:f>MIN(ReadMe!$C$10,G539+M540)</x:f>
        <x:v>930</x:v>
      </x:c>
      <x:c r="H540" s="97" t="n">
        <x:f>MIN(ReadMe!$C$10,H539+N540)</x:f>
        <x:v>930</x:v>
      </x:c>
      <x:c r="I540" s="97" t="n">
        <x:f>IF(OR($A540&lt;=Drivers!$H$6,C539&gt;=ReadMe!$C$10),0,MAX(ReadMe!$C$15,(Drivers!$E$6+Drivers!$F$6*SIN($A540*ReadMe!$C$14+Drivers!$G$6))*INDEX(TrackData!$G$6:$G$315,MOD(INT(C539),ReadMe!$C$9)+1)*IF(AND($A540&gt;=Drivers!$I$6,$A540&lt;Drivers!$I$6+Drivers!$J$6),Drivers!$K$6,1)*IF(AND($A540&gt;=Drivers!$L$6,$A540&lt;Drivers!$L$6+Drivers!$M$6),Drivers!$N$6,1)))</x:f>
        <x:v>0</x:v>
      </x:c>
      <x:c r="J540" s="97" t="n">
        <x:f>IF(OR($A540&lt;=Drivers!$H$7,D539&gt;=ReadMe!$C$10),0,MAX(ReadMe!$C$15,(Drivers!$E$7+Drivers!$F$7*SIN($A540*ReadMe!$C$14+Drivers!$G$7))*INDEX(TrackData!$G$6:$G$315,MOD(INT(D539),ReadMe!$C$9)+1)*IF(AND($A540&gt;=Drivers!$I$7,$A540&lt;Drivers!$I$7+Drivers!$J$7),Drivers!$K$7,1)*IF(AND($A540&gt;=Drivers!$L$7,$A540&lt;Drivers!$L$7+Drivers!$M$7),Drivers!$N$7,1)))</x:f>
        <x:v>0</x:v>
      </x:c>
      <x:c r="K540" s="97" t="n">
        <x:f>IF(OR($A540&lt;=Drivers!$H$8,E539&gt;=ReadMe!$C$10),0,MAX(ReadMe!$C$15,(Drivers!$E$8+Drivers!$F$8*SIN($A540*ReadMe!$C$14+Drivers!$G$8))*INDEX(TrackData!$G$6:$G$315,MOD(INT(E539),ReadMe!$C$9)+1)*IF(AND($A540&gt;=Drivers!$I$8,$A540&lt;Drivers!$I$8+Drivers!$J$8),Drivers!$K$8,1)*IF(AND($A540&gt;=Drivers!$L$8,$A540&lt;Drivers!$L$8+Drivers!$M$8),Drivers!$N$8,1)))</x:f>
        <x:v>0</x:v>
      </x:c>
      <x:c r="L540" s="97" t="n">
        <x:f>IF(OR($A540&lt;=Drivers!$H$9,F539&gt;=ReadMe!$C$10),0,MAX(ReadMe!$C$15,(Drivers!$E$9+Drivers!$F$9*SIN($A540*ReadMe!$C$14+Drivers!$G$9))*INDEX(TrackData!$G$6:$G$315,MOD(INT(F539),ReadMe!$C$9)+1)*IF(AND($A540&gt;=Drivers!$I$9,$A540&lt;Drivers!$I$9+Drivers!$J$9),Drivers!$K$9,1)*IF(AND($A540&gt;=Drivers!$L$9,$A540&lt;Drivers!$L$9+Drivers!$M$9),Drivers!$N$9,1)))</x:f>
        <x:v>0</x:v>
      </x:c>
      <x:c r="M540" s="97" t="n">
        <x:f>IF(OR($A540&lt;=Drivers!$H$10,G539&gt;=ReadMe!$C$10),0,MAX(ReadMe!$C$15,(Drivers!$E$10+Drivers!$F$10*SIN($A540*ReadMe!$C$14+Drivers!$G$10))*INDEX(TrackData!$G$6:$G$315,MOD(INT(G539),ReadMe!$C$9)+1)*IF(AND($A540&gt;=Drivers!$I$10,$A540&lt;Drivers!$I$10+Drivers!$J$10),Drivers!$K$10,1)*IF(AND($A540&gt;=Drivers!$L$10,$A540&lt;Drivers!$L$10+Drivers!$M$10),Drivers!$N$10,1)))</x:f>
        <x:v>0</x:v>
      </x:c>
      <x:c r="N540" s="97" t="n">
        <x:f>IF(OR($A540&lt;=Drivers!$H$11,H539&gt;=ReadMe!$C$10),0,MAX(ReadMe!$C$15,(Drivers!$E$11+Drivers!$F$11*SIN($A540*ReadMe!$C$14+Drivers!$G$11))*INDEX(TrackData!$G$6:$G$315,MOD(INT(H539),ReadMe!$C$9)+1)*IF(AND($A540&gt;=Drivers!$I$11,$A540&lt;Drivers!$I$11+Drivers!$J$11),Drivers!$K$11,1)*IF(AND($A540&gt;=Drivers!$L$11,$A540&lt;Drivers!$L$11+Drivers!$M$11),Drivers!$N$11,1)))</x:f>
        <x:v>0</x:v>
      </x:c>
      <x:c r="O540" t="n">
        <x:f>MIN(ReadMe!$C$8,MAX(0,INT(C540/ReadMe!$C$9)))</x:f>
        <x:v>3</x:v>
      </x:c>
      <x:c r="P540" t="n">
        <x:f>MIN(ReadMe!$C$8,MAX(0,INT(D540/ReadMe!$C$9)))</x:f>
        <x:v>3</x:v>
      </x:c>
      <x:c r="Q540" t="n">
        <x:f>MIN(ReadMe!$C$8,MAX(0,INT(E540/ReadMe!$C$9)))</x:f>
        <x:v>3</x:v>
      </x:c>
      <x:c r="R540" t="n">
        <x:f>MIN(ReadMe!$C$8,MAX(0,INT(F540/ReadMe!$C$9)))</x:f>
        <x:v>3</x:v>
      </x:c>
      <x:c r="S540" t="n">
        <x:f>MIN(ReadMe!$C$8,MAX(0,INT(G540/ReadMe!$C$9)))</x:f>
        <x:v>3</x:v>
      </x:c>
      <x:c r="T540" t="n">
        <x:f>MIN(ReadMe!$C$8,MAX(0,INT(H540/ReadMe!$C$9)))</x:f>
        <x:v>3</x:v>
      </x:c>
    </x:row>
    <x:row r="541">
      <x:c r="A541" t="n">
        <x:v>535</x:v>
      </x:c>
      <x:c r="B541" s="97" t="n">
        <x:f>A541*ReadMe!$C$12</x:f>
        <x:v>133.75</x:v>
      </x:c>
      <x:c r="C541" s="97" t="n">
        <x:f>MIN(ReadMe!$C$10,C540+I541)</x:f>
        <x:v>930</x:v>
      </x:c>
      <x:c r="D541" s="97" t="n">
        <x:f>MIN(ReadMe!$C$10,D540+J541)</x:f>
        <x:v>930</x:v>
      </x:c>
      <x:c r="E541" s="97" t="n">
        <x:f>MIN(ReadMe!$C$10,E540+K541)</x:f>
        <x:v>930</x:v>
      </x:c>
      <x:c r="F541" s="97" t="n">
        <x:f>MIN(ReadMe!$C$10,F540+L541)</x:f>
        <x:v>930</x:v>
      </x:c>
      <x:c r="G541" s="97" t="n">
        <x:f>MIN(ReadMe!$C$10,G540+M541)</x:f>
        <x:v>930</x:v>
      </x:c>
      <x:c r="H541" s="97" t="n">
        <x:f>MIN(ReadMe!$C$10,H540+N541)</x:f>
        <x:v>930</x:v>
      </x:c>
      <x:c r="I541" s="97" t="n">
        <x:f>IF(OR($A541&lt;=Drivers!$H$6,C540&gt;=ReadMe!$C$10),0,MAX(ReadMe!$C$15,(Drivers!$E$6+Drivers!$F$6*SIN($A541*ReadMe!$C$14+Drivers!$G$6))*INDEX(TrackData!$G$6:$G$315,MOD(INT(C540),ReadMe!$C$9)+1)*IF(AND($A541&gt;=Drivers!$I$6,$A541&lt;Drivers!$I$6+Drivers!$J$6),Drivers!$K$6,1)*IF(AND($A541&gt;=Drivers!$L$6,$A541&lt;Drivers!$L$6+Drivers!$M$6),Drivers!$N$6,1)))</x:f>
        <x:v>0</x:v>
      </x:c>
      <x:c r="J541" s="97" t="n">
        <x:f>IF(OR($A541&lt;=Drivers!$H$7,D540&gt;=ReadMe!$C$10),0,MAX(ReadMe!$C$15,(Drivers!$E$7+Drivers!$F$7*SIN($A541*ReadMe!$C$14+Drivers!$G$7))*INDEX(TrackData!$G$6:$G$315,MOD(INT(D540),ReadMe!$C$9)+1)*IF(AND($A541&gt;=Drivers!$I$7,$A541&lt;Drivers!$I$7+Drivers!$J$7),Drivers!$K$7,1)*IF(AND($A541&gt;=Drivers!$L$7,$A541&lt;Drivers!$L$7+Drivers!$M$7),Drivers!$N$7,1)))</x:f>
        <x:v>0</x:v>
      </x:c>
      <x:c r="K541" s="97" t="n">
        <x:f>IF(OR($A541&lt;=Drivers!$H$8,E540&gt;=ReadMe!$C$10),0,MAX(ReadMe!$C$15,(Drivers!$E$8+Drivers!$F$8*SIN($A541*ReadMe!$C$14+Drivers!$G$8))*INDEX(TrackData!$G$6:$G$315,MOD(INT(E540),ReadMe!$C$9)+1)*IF(AND($A541&gt;=Drivers!$I$8,$A541&lt;Drivers!$I$8+Drivers!$J$8),Drivers!$K$8,1)*IF(AND($A541&gt;=Drivers!$L$8,$A541&lt;Drivers!$L$8+Drivers!$M$8),Drivers!$N$8,1)))</x:f>
        <x:v>0</x:v>
      </x:c>
      <x:c r="L541" s="97" t="n">
        <x:f>IF(OR($A541&lt;=Drivers!$H$9,F540&gt;=ReadMe!$C$10),0,MAX(ReadMe!$C$15,(Drivers!$E$9+Drivers!$F$9*SIN($A541*ReadMe!$C$14+Drivers!$G$9))*INDEX(TrackData!$G$6:$G$315,MOD(INT(F540),ReadMe!$C$9)+1)*IF(AND($A541&gt;=Drivers!$I$9,$A541&lt;Drivers!$I$9+Drivers!$J$9),Drivers!$K$9,1)*IF(AND($A541&gt;=Drivers!$L$9,$A541&lt;Drivers!$L$9+Drivers!$M$9),Drivers!$N$9,1)))</x:f>
        <x:v>0</x:v>
      </x:c>
      <x:c r="M541" s="97" t="n">
        <x:f>IF(OR($A541&lt;=Drivers!$H$10,G540&gt;=ReadMe!$C$10),0,MAX(ReadMe!$C$15,(Drivers!$E$10+Drivers!$F$10*SIN($A541*ReadMe!$C$14+Drivers!$G$10))*INDEX(TrackData!$G$6:$G$315,MOD(INT(G540),ReadMe!$C$9)+1)*IF(AND($A541&gt;=Drivers!$I$10,$A541&lt;Drivers!$I$10+Drivers!$J$10),Drivers!$K$10,1)*IF(AND($A541&gt;=Drivers!$L$10,$A541&lt;Drivers!$L$10+Drivers!$M$10),Drivers!$N$10,1)))</x:f>
        <x:v>0</x:v>
      </x:c>
      <x:c r="N541" s="97" t="n">
        <x:f>IF(OR($A541&lt;=Drivers!$H$11,H540&gt;=ReadMe!$C$10),0,MAX(ReadMe!$C$15,(Drivers!$E$11+Drivers!$F$11*SIN($A541*ReadMe!$C$14+Drivers!$G$11))*INDEX(TrackData!$G$6:$G$315,MOD(INT(H540),ReadMe!$C$9)+1)*IF(AND($A541&gt;=Drivers!$I$11,$A541&lt;Drivers!$I$11+Drivers!$J$11),Drivers!$K$11,1)*IF(AND($A541&gt;=Drivers!$L$11,$A541&lt;Drivers!$L$11+Drivers!$M$11),Drivers!$N$11,1)))</x:f>
        <x:v>0</x:v>
      </x:c>
      <x:c r="O541" t="n">
        <x:f>MIN(ReadMe!$C$8,MAX(0,INT(C541/ReadMe!$C$9)))</x:f>
        <x:v>3</x:v>
      </x:c>
      <x:c r="P541" t="n">
        <x:f>MIN(ReadMe!$C$8,MAX(0,INT(D541/ReadMe!$C$9)))</x:f>
        <x:v>3</x:v>
      </x:c>
      <x:c r="Q541" t="n">
        <x:f>MIN(ReadMe!$C$8,MAX(0,INT(E541/ReadMe!$C$9)))</x:f>
        <x:v>3</x:v>
      </x:c>
      <x:c r="R541" t="n">
        <x:f>MIN(ReadMe!$C$8,MAX(0,INT(F541/ReadMe!$C$9)))</x:f>
        <x:v>3</x:v>
      </x:c>
      <x:c r="S541" t="n">
        <x:f>MIN(ReadMe!$C$8,MAX(0,INT(G541/ReadMe!$C$9)))</x:f>
        <x:v>3</x:v>
      </x:c>
      <x:c r="T541" t="n">
        <x:f>MIN(ReadMe!$C$8,MAX(0,INT(H541/ReadMe!$C$9)))</x:f>
        <x:v>3</x:v>
      </x:c>
    </x:row>
    <x:row r="542">
      <x:c r="A542" t="n">
        <x:v>536</x:v>
      </x:c>
      <x:c r="B542" s="97" t="n">
        <x:f>A542*ReadMe!$C$12</x:f>
        <x:v>134</x:v>
      </x:c>
      <x:c r="C542" s="97" t="n">
        <x:f>MIN(ReadMe!$C$10,C541+I542)</x:f>
        <x:v>930</x:v>
      </x:c>
      <x:c r="D542" s="97" t="n">
        <x:f>MIN(ReadMe!$C$10,D541+J542)</x:f>
        <x:v>930</x:v>
      </x:c>
      <x:c r="E542" s="97" t="n">
        <x:f>MIN(ReadMe!$C$10,E541+K542)</x:f>
        <x:v>930</x:v>
      </x:c>
      <x:c r="F542" s="97" t="n">
        <x:f>MIN(ReadMe!$C$10,F541+L542)</x:f>
        <x:v>930</x:v>
      </x:c>
      <x:c r="G542" s="97" t="n">
        <x:f>MIN(ReadMe!$C$10,G541+M542)</x:f>
        <x:v>930</x:v>
      </x:c>
      <x:c r="H542" s="97" t="n">
        <x:f>MIN(ReadMe!$C$10,H541+N542)</x:f>
        <x:v>930</x:v>
      </x:c>
      <x:c r="I542" s="97" t="n">
        <x:f>IF(OR($A542&lt;=Drivers!$H$6,C541&gt;=ReadMe!$C$10),0,MAX(ReadMe!$C$15,(Drivers!$E$6+Drivers!$F$6*SIN($A542*ReadMe!$C$14+Drivers!$G$6))*INDEX(TrackData!$G$6:$G$315,MOD(INT(C541),ReadMe!$C$9)+1)*IF(AND($A542&gt;=Drivers!$I$6,$A542&lt;Drivers!$I$6+Drivers!$J$6),Drivers!$K$6,1)*IF(AND($A542&gt;=Drivers!$L$6,$A542&lt;Drivers!$L$6+Drivers!$M$6),Drivers!$N$6,1)))</x:f>
        <x:v>0</x:v>
      </x:c>
      <x:c r="J542" s="97" t="n">
        <x:f>IF(OR($A542&lt;=Drivers!$H$7,D541&gt;=ReadMe!$C$10),0,MAX(ReadMe!$C$15,(Drivers!$E$7+Drivers!$F$7*SIN($A542*ReadMe!$C$14+Drivers!$G$7))*INDEX(TrackData!$G$6:$G$315,MOD(INT(D541),ReadMe!$C$9)+1)*IF(AND($A542&gt;=Drivers!$I$7,$A542&lt;Drivers!$I$7+Drivers!$J$7),Drivers!$K$7,1)*IF(AND($A542&gt;=Drivers!$L$7,$A542&lt;Drivers!$L$7+Drivers!$M$7),Drivers!$N$7,1)))</x:f>
        <x:v>0</x:v>
      </x:c>
      <x:c r="K542" s="97" t="n">
        <x:f>IF(OR($A542&lt;=Drivers!$H$8,E541&gt;=ReadMe!$C$10),0,MAX(ReadMe!$C$15,(Drivers!$E$8+Drivers!$F$8*SIN($A542*ReadMe!$C$14+Drivers!$G$8))*INDEX(TrackData!$G$6:$G$315,MOD(INT(E541),ReadMe!$C$9)+1)*IF(AND($A542&gt;=Drivers!$I$8,$A542&lt;Drivers!$I$8+Drivers!$J$8),Drivers!$K$8,1)*IF(AND($A542&gt;=Drivers!$L$8,$A542&lt;Drivers!$L$8+Drivers!$M$8),Drivers!$N$8,1)))</x:f>
        <x:v>0</x:v>
      </x:c>
      <x:c r="L542" s="97" t="n">
        <x:f>IF(OR($A542&lt;=Drivers!$H$9,F541&gt;=ReadMe!$C$10),0,MAX(ReadMe!$C$15,(Drivers!$E$9+Drivers!$F$9*SIN($A542*ReadMe!$C$14+Drivers!$G$9))*INDEX(TrackData!$G$6:$G$315,MOD(INT(F541),ReadMe!$C$9)+1)*IF(AND($A542&gt;=Drivers!$I$9,$A542&lt;Drivers!$I$9+Drivers!$J$9),Drivers!$K$9,1)*IF(AND($A542&gt;=Drivers!$L$9,$A542&lt;Drivers!$L$9+Drivers!$M$9),Drivers!$N$9,1)))</x:f>
        <x:v>0</x:v>
      </x:c>
      <x:c r="M542" s="97" t="n">
        <x:f>IF(OR($A542&lt;=Drivers!$H$10,G541&gt;=ReadMe!$C$10),0,MAX(ReadMe!$C$15,(Drivers!$E$10+Drivers!$F$10*SIN($A542*ReadMe!$C$14+Drivers!$G$10))*INDEX(TrackData!$G$6:$G$315,MOD(INT(G541),ReadMe!$C$9)+1)*IF(AND($A542&gt;=Drivers!$I$10,$A542&lt;Drivers!$I$10+Drivers!$J$10),Drivers!$K$10,1)*IF(AND($A542&gt;=Drivers!$L$10,$A542&lt;Drivers!$L$10+Drivers!$M$10),Drivers!$N$10,1)))</x:f>
        <x:v>0</x:v>
      </x:c>
      <x:c r="N542" s="97" t="n">
        <x:f>IF(OR($A542&lt;=Drivers!$H$11,H541&gt;=ReadMe!$C$10),0,MAX(ReadMe!$C$15,(Drivers!$E$11+Drivers!$F$11*SIN($A542*ReadMe!$C$14+Drivers!$G$11))*INDEX(TrackData!$G$6:$G$315,MOD(INT(H541),ReadMe!$C$9)+1)*IF(AND($A542&gt;=Drivers!$I$11,$A542&lt;Drivers!$I$11+Drivers!$J$11),Drivers!$K$11,1)*IF(AND($A542&gt;=Drivers!$L$11,$A542&lt;Drivers!$L$11+Drivers!$M$11),Drivers!$N$11,1)))</x:f>
        <x:v>0</x:v>
      </x:c>
      <x:c r="O542" t="n">
        <x:f>MIN(ReadMe!$C$8,MAX(0,INT(C542/ReadMe!$C$9)))</x:f>
        <x:v>3</x:v>
      </x:c>
      <x:c r="P542" t="n">
        <x:f>MIN(ReadMe!$C$8,MAX(0,INT(D542/ReadMe!$C$9)))</x:f>
        <x:v>3</x:v>
      </x:c>
      <x:c r="Q542" t="n">
        <x:f>MIN(ReadMe!$C$8,MAX(0,INT(E542/ReadMe!$C$9)))</x:f>
        <x:v>3</x:v>
      </x:c>
      <x:c r="R542" t="n">
        <x:f>MIN(ReadMe!$C$8,MAX(0,INT(F542/ReadMe!$C$9)))</x:f>
        <x:v>3</x:v>
      </x:c>
      <x:c r="S542" t="n">
        <x:f>MIN(ReadMe!$C$8,MAX(0,INT(G542/ReadMe!$C$9)))</x:f>
        <x:v>3</x:v>
      </x:c>
      <x:c r="T542" t="n">
        <x:f>MIN(ReadMe!$C$8,MAX(0,INT(H542/ReadMe!$C$9)))</x:f>
        <x:v>3</x:v>
      </x:c>
    </x:row>
    <x:row r="543">
      <x:c r="A543" t="n">
        <x:v>537</x:v>
      </x:c>
      <x:c r="B543" s="97" t="n">
        <x:f>A543*ReadMe!$C$12</x:f>
        <x:v>134.25</x:v>
      </x:c>
      <x:c r="C543" s="97" t="n">
        <x:f>MIN(ReadMe!$C$10,C542+I543)</x:f>
        <x:v>930</x:v>
      </x:c>
      <x:c r="D543" s="97" t="n">
        <x:f>MIN(ReadMe!$C$10,D542+J543)</x:f>
        <x:v>930</x:v>
      </x:c>
      <x:c r="E543" s="97" t="n">
        <x:f>MIN(ReadMe!$C$10,E542+K543)</x:f>
        <x:v>930</x:v>
      </x:c>
      <x:c r="F543" s="97" t="n">
        <x:f>MIN(ReadMe!$C$10,F542+L543)</x:f>
        <x:v>930</x:v>
      </x:c>
      <x:c r="G543" s="97" t="n">
        <x:f>MIN(ReadMe!$C$10,G542+M543)</x:f>
        <x:v>930</x:v>
      </x:c>
      <x:c r="H543" s="97" t="n">
        <x:f>MIN(ReadMe!$C$10,H542+N543)</x:f>
        <x:v>930</x:v>
      </x:c>
      <x:c r="I543" s="97" t="n">
        <x:f>IF(OR($A543&lt;=Drivers!$H$6,C542&gt;=ReadMe!$C$10),0,MAX(ReadMe!$C$15,(Drivers!$E$6+Drivers!$F$6*SIN($A543*ReadMe!$C$14+Drivers!$G$6))*INDEX(TrackData!$G$6:$G$315,MOD(INT(C542),ReadMe!$C$9)+1)*IF(AND($A543&gt;=Drivers!$I$6,$A543&lt;Drivers!$I$6+Drivers!$J$6),Drivers!$K$6,1)*IF(AND($A543&gt;=Drivers!$L$6,$A543&lt;Drivers!$L$6+Drivers!$M$6),Drivers!$N$6,1)))</x:f>
        <x:v>0</x:v>
      </x:c>
      <x:c r="J543" s="97" t="n">
        <x:f>IF(OR($A543&lt;=Drivers!$H$7,D542&gt;=ReadMe!$C$10),0,MAX(ReadMe!$C$15,(Drivers!$E$7+Drivers!$F$7*SIN($A543*ReadMe!$C$14+Drivers!$G$7))*INDEX(TrackData!$G$6:$G$315,MOD(INT(D542),ReadMe!$C$9)+1)*IF(AND($A543&gt;=Drivers!$I$7,$A543&lt;Drivers!$I$7+Drivers!$J$7),Drivers!$K$7,1)*IF(AND($A543&gt;=Drivers!$L$7,$A543&lt;Drivers!$L$7+Drivers!$M$7),Drivers!$N$7,1)))</x:f>
        <x:v>0</x:v>
      </x:c>
      <x:c r="K543" s="97" t="n">
        <x:f>IF(OR($A543&lt;=Drivers!$H$8,E542&gt;=ReadMe!$C$10),0,MAX(ReadMe!$C$15,(Drivers!$E$8+Drivers!$F$8*SIN($A543*ReadMe!$C$14+Drivers!$G$8))*INDEX(TrackData!$G$6:$G$315,MOD(INT(E542),ReadMe!$C$9)+1)*IF(AND($A543&gt;=Drivers!$I$8,$A543&lt;Drivers!$I$8+Drivers!$J$8),Drivers!$K$8,1)*IF(AND($A543&gt;=Drivers!$L$8,$A543&lt;Drivers!$L$8+Drivers!$M$8),Drivers!$N$8,1)))</x:f>
        <x:v>0</x:v>
      </x:c>
      <x:c r="L543" s="97" t="n">
        <x:f>IF(OR($A543&lt;=Drivers!$H$9,F542&gt;=ReadMe!$C$10),0,MAX(ReadMe!$C$15,(Drivers!$E$9+Drivers!$F$9*SIN($A543*ReadMe!$C$14+Drivers!$G$9))*INDEX(TrackData!$G$6:$G$315,MOD(INT(F542),ReadMe!$C$9)+1)*IF(AND($A543&gt;=Drivers!$I$9,$A543&lt;Drivers!$I$9+Drivers!$J$9),Drivers!$K$9,1)*IF(AND($A543&gt;=Drivers!$L$9,$A543&lt;Drivers!$L$9+Drivers!$M$9),Drivers!$N$9,1)))</x:f>
        <x:v>0</x:v>
      </x:c>
      <x:c r="M543" s="97" t="n">
        <x:f>IF(OR($A543&lt;=Drivers!$H$10,G542&gt;=ReadMe!$C$10),0,MAX(ReadMe!$C$15,(Drivers!$E$10+Drivers!$F$10*SIN($A543*ReadMe!$C$14+Drivers!$G$10))*INDEX(TrackData!$G$6:$G$315,MOD(INT(G542),ReadMe!$C$9)+1)*IF(AND($A543&gt;=Drivers!$I$10,$A543&lt;Drivers!$I$10+Drivers!$J$10),Drivers!$K$10,1)*IF(AND($A543&gt;=Drivers!$L$10,$A543&lt;Drivers!$L$10+Drivers!$M$10),Drivers!$N$10,1)))</x:f>
        <x:v>0</x:v>
      </x:c>
      <x:c r="N543" s="97" t="n">
        <x:f>IF(OR($A543&lt;=Drivers!$H$11,H542&gt;=ReadMe!$C$10),0,MAX(ReadMe!$C$15,(Drivers!$E$11+Drivers!$F$11*SIN($A543*ReadMe!$C$14+Drivers!$G$11))*INDEX(TrackData!$G$6:$G$315,MOD(INT(H542),ReadMe!$C$9)+1)*IF(AND($A543&gt;=Drivers!$I$11,$A543&lt;Drivers!$I$11+Drivers!$J$11),Drivers!$K$11,1)*IF(AND($A543&gt;=Drivers!$L$11,$A543&lt;Drivers!$L$11+Drivers!$M$11),Drivers!$N$11,1)))</x:f>
        <x:v>0</x:v>
      </x:c>
      <x:c r="O543" t="n">
        <x:f>MIN(ReadMe!$C$8,MAX(0,INT(C543/ReadMe!$C$9)))</x:f>
        <x:v>3</x:v>
      </x:c>
      <x:c r="P543" t="n">
        <x:f>MIN(ReadMe!$C$8,MAX(0,INT(D543/ReadMe!$C$9)))</x:f>
        <x:v>3</x:v>
      </x:c>
      <x:c r="Q543" t="n">
        <x:f>MIN(ReadMe!$C$8,MAX(0,INT(E543/ReadMe!$C$9)))</x:f>
        <x:v>3</x:v>
      </x:c>
      <x:c r="R543" t="n">
        <x:f>MIN(ReadMe!$C$8,MAX(0,INT(F543/ReadMe!$C$9)))</x:f>
        <x:v>3</x:v>
      </x:c>
      <x:c r="S543" t="n">
        <x:f>MIN(ReadMe!$C$8,MAX(0,INT(G543/ReadMe!$C$9)))</x:f>
        <x:v>3</x:v>
      </x:c>
      <x:c r="T543" t="n">
        <x:f>MIN(ReadMe!$C$8,MAX(0,INT(H543/ReadMe!$C$9)))</x:f>
        <x:v>3</x:v>
      </x:c>
    </x:row>
    <x:row r="544">
      <x:c r="A544" t="n">
        <x:v>538</x:v>
      </x:c>
      <x:c r="B544" s="97" t="n">
        <x:f>A544*ReadMe!$C$12</x:f>
        <x:v>134.5</x:v>
      </x:c>
      <x:c r="C544" s="97" t="n">
        <x:f>MIN(ReadMe!$C$10,C543+I544)</x:f>
        <x:v>930</x:v>
      </x:c>
      <x:c r="D544" s="97" t="n">
        <x:f>MIN(ReadMe!$C$10,D543+J544)</x:f>
        <x:v>930</x:v>
      </x:c>
      <x:c r="E544" s="97" t="n">
        <x:f>MIN(ReadMe!$C$10,E543+K544)</x:f>
        <x:v>930</x:v>
      </x:c>
      <x:c r="F544" s="97" t="n">
        <x:f>MIN(ReadMe!$C$10,F543+L544)</x:f>
        <x:v>930</x:v>
      </x:c>
      <x:c r="G544" s="97" t="n">
        <x:f>MIN(ReadMe!$C$10,G543+M544)</x:f>
        <x:v>930</x:v>
      </x:c>
      <x:c r="H544" s="97" t="n">
        <x:f>MIN(ReadMe!$C$10,H543+N544)</x:f>
        <x:v>930</x:v>
      </x:c>
      <x:c r="I544" s="97" t="n">
        <x:f>IF(OR($A544&lt;=Drivers!$H$6,C543&gt;=ReadMe!$C$10),0,MAX(ReadMe!$C$15,(Drivers!$E$6+Drivers!$F$6*SIN($A544*ReadMe!$C$14+Drivers!$G$6))*INDEX(TrackData!$G$6:$G$315,MOD(INT(C543),ReadMe!$C$9)+1)*IF(AND($A544&gt;=Drivers!$I$6,$A544&lt;Drivers!$I$6+Drivers!$J$6),Drivers!$K$6,1)*IF(AND($A544&gt;=Drivers!$L$6,$A544&lt;Drivers!$L$6+Drivers!$M$6),Drivers!$N$6,1)))</x:f>
        <x:v>0</x:v>
      </x:c>
      <x:c r="J544" s="97" t="n">
        <x:f>IF(OR($A544&lt;=Drivers!$H$7,D543&gt;=ReadMe!$C$10),0,MAX(ReadMe!$C$15,(Drivers!$E$7+Drivers!$F$7*SIN($A544*ReadMe!$C$14+Drivers!$G$7))*INDEX(TrackData!$G$6:$G$315,MOD(INT(D543),ReadMe!$C$9)+1)*IF(AND($A544&gt;=Drivers!$I$7,$A544&lt;Drivers!$I$7+Drivers!$J$7),Drivers!$K$7,1)*IF(AND($A544&gt;=Drivers!$L$7,$A544&lt;Drivers!$L$7+Drivers!$M$7),Drivers!$N$7,1)))</x:f>
        <x:v>0</x:v>
      </x:c>
      <x:c r="K544" s="97" t="n">
        <x:f>IF(OR($A544&lt;=Drivers!$H$8,E543&gt;=ReadMe!$C$10),0,MAX(ReadMe!$C$15,(Drivers!$E$8+Drivers!$F$8*SIN($A544*ReadMe!$C$14+Drivers!$G$8))*INDEX(TrackData!$G$6:$G$315,MOD(INT(E543),ReadMe!$C$9)+1)*IF(AND($A544&gt;=Drivers!$I$8,$A544&lt;Drivers!$I$8+Drivers!$J$8),Drivers!$K$8,1)*IF(AND($A544&gt;=Drivers!$L$8,$A544&lt;Drivers!$L$8+Drivers!$M$8),Drivers!$N$8,1)))</x:f>
        <x:v>0</x:v>
      </x:c>
      <x:c r="L544" s="97" t="n">
        <x:f>IF(OR($A544&lt;=Drivers!$H$9,F543&gt;=ReadMe!$C$10),0,MAX(ReadMe!$C$15,(Drivers!$E$9+Drivers!$F$9*SIN($A544*ReadMe!$C$14+Drivers!$G$9))*INDEX(TrackData!$G$6:$G$315,MOD(INT(F543),ReadMe!$C$9)+1)*IF(AND($A544&gt;=Drivers!$I$9,$A544&lt;Drivers!$I$9+Drivers!$J$9),Drivers!$K$9,1)*IF(AND($A544&gt;=Drivers!$L$9,$A544&lt;Drivers!$L$9+Drivers!$M$9),Drivers!$N$9,1)))</x:f>
        <x:v>0</x:v>
      </x:c>
      <x:c r="M544" s="97" t="n">
        <x:f>IF(OR($A544&lt;=Drivers!$H$10,G543&gt;=ReadMe!$C$10),0,MAX(ReadMe!$C$15,(Drivers!$E$10+Drivers!$F$10*SIN($A544*ReadMe!$C$14+Drivers!$G$10))*INDEX(TrackData!$G$6:$G$315,MOD(INT(G543),ReadMe!$C$9)+1)*IF(AND($A544&gt;=Drivers!$I$10,$A544&lt;Drivers!$I$10+Drivers!$J$10),Drivers!$K$10,1)*IF(AND($A544&gt;=Drivers!$L$10,$A544&lt;Drivers!$L$10+Drivers!$M$10),Drivers!$N$10,1)))</x:f>
        <x:v>0</x:v>
      </x:c>
      <x:c r="N544" s="97" t="n">
        <x:f>IF(OR($A544&lt;=Drivers!$H$11,H543&gt;=ReadMe!$C$10),0,MAX(ReadMe!$C$15,(Drivers!$E$11+Drivers!$F$11*SIN($A544*ReadMe!$C$14+Drivers!$G$11))*INDEX(TrackData!$G$6:$G$315,MOD(INT(H543),ReadMe!$C$9)+1)*IF(AND($A544&gt;=Drivers!$I$11,$A544&lt;Drivers!$I$11+Drivers!$J$11),Drivers!$K$11,1)*IF(AND($A544&gt;=Drivers!$L$11,$A544&lt;Drivers!$L$11+Drivers!$M$11),Drivers!$N$11,1)))</x:f>
        <x:v>0</x:v>
      </x:c>
      <x:c r="O544" t="n">
        <x:f>MIN(ReadMe!$C$8,MAX(0,INT(C544/ReadMe!$C$9)))</x:f>
        <x:v>3</x:v>
      </x:c>
      <x:c r="P544" t="n">
        <x:f>MIN(ReadMe!$C$8,MAX(0,INT(D544/ReadMe!$C$9)))</x:f>
        <x:v>3</x:v>
      </x:c>
      <x:c r="Q544" t="n">
        <x:f>MIN(ReadMe!$C$8,MAX(0,INT(E544/ReadMe!$C$9)))</x:f>
        <x:v>3</x:v>
      </x:c>
      <x:c r="R544" t="n">
        <x:f>MIN(ReadMe!$C$8,MAX(0,INT(F544/ReadMe!$C$9)))</x:f>
        <x:v>3</x:v>
      </x:c>
      <x:c r="S544" t="n">
        <x:f>MIN(ReadMe!$C$8,MAX(0,INT(G544/ReadMe!$C$9)))</x:f>
        <x:v>3</x:v>
      </x:c>
      <x:c r="T544" t="n">
        <x:f>MIN(ReadMe!$C$8,MAX(0,INT(H544/ReadMe!$C$9)))</x:f>
        <x:v>3</x:v>
      </x:c>
    </x:row>
    <x:row r="545">
      <x:c r="A545" t="n">
        <x:v>539</x:v>
      </x:c>
      <x:c r="B545" s="97" t="n">
        <x:f>A545*ReadMe!$C$12</x:f>
        <x:v>134.75</x:v>
      </x:c>
      <x:c r="C545" s="97" t="n">
        <x:f>MIN(ReadMe!$C$10,C544+I545)</x:f>
        <x:v>930</x:v>
      </x:c>
      <x:c r="D545" s="97" t="n">
        <x:f>MIN(ReadMe!$C$10,D544+J545)</x:f>
        <x:v>930</x:v>
      </x:c>
      <x:c r="E545" s="97" t="n">
        <x:f>MIN(ReadMe!$C$10,E544+K545)</x:f>
        <x:v>930</x:v>
      </x:c>
      <x:c r="F545" s="97" t="n">
        <x:f>MIN(ReadMe!$C$10,F544+L545)</x:f>
        <x:v>930</x:v>
      </x:c>
      <x:c r="G545" s="97" t="n">
        <x:f>MIN(ReadMe!$C$10,G544+M545)</x:f>
        <x:v>930</x:v>
      </x:c>
      <x:c r="H545" s="97" t="n">
        <x:f>MIN(ReadMe!$C$10,H544+N545)</x:f>
        <x:v>930</x:v>
      </x:c>
      <x:c r="I545" s="97" t="n">
        <x:f>IF(OR($A545&lt;=Drivers!$H$6,C544&gt;=ReadMe!$C$10),0,MAX(ReadMe!$C$15,(Drivers!$E$6+Drivers!$F$6*SIN($A545*ReadMe!$C$14+Drivers!$G$6))*INDEX(TrackData!$G$6:$G$315,MOD(INT(C544),ReadMe!$C$9)+1)*IF(AND($A545&gt;=Drivers!$I$6,$A545&lt;Drivers!$I$6+Drivers!$J$6),Drivers!$K$6,1)*IF(AND($A545&gt;=Drivers!$L$6,$A545&lt;Drivers!$L$6+Drivers!$M$6),Drivers!$N$6,1)))</x:f>
        <x:v>0</x:v>
      </x:c>
      <x:c r="J545" s="97" t="n">
        <x:f>IF(OR($A545&lt;=Drivers!$H$7,D544&gt;=ReadMe!$C$10),0,MAX(ReadMe!$C$15,(Drivers!$E$7+Drivers!$F$7*SIN($A545*ReadMe!$C$14+Drivers!$G$7))*INDEX(TrackData!$G$6:$G$315,MOD(INT(D544),ReadMe!$C$9)+1)*IF(AND($A545&gt;=Drivers!$I$7,$A545&lt;Drivers!$I$7+Drivers!$J$7),Drivers!$K$7,1)*IF(AND($A545&gt;=Drivers!$L$7,$A545&lt;Drivers!$L$7+Drivers!$M$7),Drivers!$N$7,1)))</x:f>
        <x:v>0</x:v>
      </x:c>
      <x:c r="K545" s="97" t="n">
        <x:f>IF(OR($A545&lt;=Drivers!$H$8,E544&gt;=ReadMe!$C$10),0,MAX(ReadMe!$C$15,(Drivers!$E$8+Drivers!$F$8*SIN($A545*ReadMe!$C$14+Drivers!$G$8))*INDEX(TrackData!$G$6:$G$315,MOD(INT(E544),ReadMe!$C$9)+1)*IF(AND($A545&gt;=Drivers!$I$8,$A545&lt;Drivers!$I$8+Drivers!$J$8),Drivers!$K$8,1)*IF(AND($A545&gt;=Drivers!$L$8,$A545&lt;Drivers!$L$8+Drivers!$M$8),Drivers!$N$8,1)))</x:f>
        <x:v>0</x:v>
      </x:c>
      <x:c r="L545" s="97" t="n">
        <x:f>IF(OR($A545&lt;=Drivers!$H$9,F544&gt;=ReadMe!$C$10),0,MAX(ReadMe!$C$15,(Drivers!$E$9+Drivers!$F$9*SIN($A545*ReadMe!$C$14+Drivers!$G$9))*INDEX(TrackData!$G$6:$G$315,MOD(INT(F544),ReadMe!$C$9)+1)*IF(AND($A545&gt;=Drivers!$I$9,$A545&lt;Drivers!$I$9+Drivers!$J$9),Drivers!$K$9,1)*IF(AND($A545&gt;=Drivers!$L$9,$A545&lt;Drivers!$L$9+Drivers!$M$9),Drivers!$N$9,1)))</x:f>
        <x:v>0</x:v>
      </x:c>
      <x:c r="M545" s="97" t="n">
        <x:f>IF(OR($A545&lt;=Drivers!$H$10,G544&gt;=ReadMe!$C$10),0,MAX(ReadMe!$C$15,(Drivers!$E$10+Drivers!$F$10*SIN($A545*ReadMe!$C$14+Drivers!$G$10))*INDEX(TrackData!$G$6:$G$315,MOD(INT(G544),ReadMe!$C$9)+1)*IF(AND($A545&gt;=Drivers!$I$10,$A545&lt;Drivers!$I$10+Drivers!$J$10),Drivers!$K$10,1)*IF(AND($A545&gt;=Drivers!$L$10,$A545&lt;Drivers!$L$10+Drivers!$M$10),Drivers!$N$10,1)))</x:f>
        <x:v>0</x:v>
      </x:c>
      <x:c r="N545" s="97" t="n">
        <x:f>IF(OR($A545&lt;=Drivers!$H$11,H544&gt;=ReadMe!$C$10),0,MAX(ReadMe!$C$15,(Drivers!$E$11+Drivers!$F$11*SIN($A545*ReadMe!$C$14+Drivers!$G$11))*INDEX(TrackData!$G$6:$G$315,MOD(INT(H544),ReadMe!$C$9)+1)*IF(AND($A545&gt;=Drivers!$I$11,$A545&lt;Drivers!$I$11+Drivers!$J$11),Drivers!$K$11,1)*IF(AND($A545&gt;=Drivers!$L$11,$A545&lt;Drivers!$L$11+Drivers!$M$11),Drivers!$N$11,1)))</x:f>
        <x:v>0</x:v>
      </x:c>
      <x:c r="O545" t="n">
        <x:f>MIN(ReadMe!$C$8,MAX(0,INT(C545/ReadMe!$C$9)))</x:f>
        <x:v>3</x:v>
      </x:c>
      <x:c r="P545" t="n">
        <x:f>MIN(ReadMe!$C$8,MAX(0,INT(D545/ReadMe!$C$9)))</x:f>
        <x:v>3</x:v>
      </x:c>
      <x:c r="Q545" t="n">
        <x:f>MIN(ReadMe!$C$8,MAX(0,INT(E545/ReadMe!$C$9)))</x:f>
        <x:v>3</x:v>
      </x:c>
      <x:c r="R545" t="n">
        <x:f>MIN(ReadMe!$C$8,MAX(0,INT(F545/ReadMe!$C$9)))</x:f>
        <x:v>3</x:v>
      </x:c>
      <x:c r="S545" t="n">
        <x:f>MIN(ReadMe!$C$8,MAX(0,INT(G545/ReadMe!$C$9)))</x:f>
        <x:v>3</x:v>
      </x:c>
      <x:c r="T545" t="n">
        <x:f>MIN(ReadMe!$C$8,MAX(0,INT(H545/ReadMe!$C$9)))</x:f>
        <x:v>3</x:v>
      </x:c>
    </x:row>
    <x:row r="546">
      <x:c r="A546" t="n">
        <x:v>540</x:v>
      </x:c>
      <x:c r="B546" s="97" t="n">
        <x:f>A546*ReadMe!$C$12</x:f>
        <x:v>135</x:v>
      </x:c>
      <x:c r="C546" s="97" t="n">
        <x:f>MIN(ReadMe!$C$10,C545+I546)</x:f>
        <x:v>930</x:v>
      </x:c>
      <x:c r="D546" s="97" t="n">
        <x:f>MIN(ReadMe!$C$10,D545+J546)</x:f>
        <x:v>930</x:v>
      </x:c>
      <x:c r="E546" s="97" t="n">
        <x:f>MIN(ReadMe!$C$10,E545+K546)</x:f>
        <x:v>930</x:v>
      </x:c>
      <x:c r="F546" s="97" t="n">
        <x:f>MIN(ReadMe!$C$10,F545+L546)</x:f>
        <x:v>930</x:v>
      </x:c>
      <x:c r="G546" s="97" t="n">
        <x:f>MIN(ReadMe!$C$10,G545+M546)</x:f>
        <x:v>930</x:v>
      </x:c>
      <x:c r="H546" s="97" t="n">
        <x:f>MIN(ReadMe!$C$10,H545+N546)</x:f>
        <x:v>930</x:v>
      </x:c>
      <x:c r="I546" s="97" t="n">
        <x:f>IF(OR($A546&lt;=Drivers!$H$6,C545&gt;=ReadMe!$C$10),0,MAX(ReadMe!$C$15,(Drivers!$E$6+Drivers!$F$6*SIN($A546*ReadMe!$C$14+Drivers!$G$6))*INDEX(TrackData!$G$6:$G$315,MOD(INT(C545),ReadMe!$C$9)+1)*IF(AND($A546&gt;=Drivers!$I$6,$A546&lt;Drivers!$I$6+Drivers!$J$6),Drivers!$K$6,1)*IF(AND($A546&gt;=Drivers!$L$6,$A546&lt;Drivers!$L$6+Drivers!$M$6),Drivers!$N$6,1)))</x:f>
        <x:v>0</x:v>
      </x:c>
      <x:c r="J546" s="97" t="n">
        <x:f>IF(OR($A546&lt;=Drivers!$H$7,D545&gt;=ReadMe!$C$10),0,MAX(ReadMe!$C$15,(Drivers!$E$7+Drivers!$F$7*SIN($A546*ReadMe!$C$14+Drivers!$G$7))*INDEX(TrackData!$G$6:$G$315,MOD(INT(D545),ReadMe!$C$9)+1)*IF(AND($A546&gt;=Drivers!$I$7,$A546&lt;Drivers!$I$7+Drivers!$J$7),Drivers!$K$7,1)*IF(AND($A546&gt;=Drivers!$L$7,$A546&lt;Drivers!$L$7+Drivers!$M$7),Drivers!$N$7,1)))</x:f>
        <x:v>0</x:v>
      </x:c>
      <x:c r="K546" s="97" t="n">
        <x:f>IF(OR($A546&lt;=Drivers!$H$8,E545&gt;=ReadMe!$C$10),0,MAX(ReadMe!$C$15,(Drivers!$E$8+Drivers!$F$8*SIN($A546*ReadMe!$C$14+Drivers!$G$8))*INDEX(TrackData!$G$6:$G$315,MOD(INT(E545),ReadMe!$C$9)+1)*IF(AND($A546&gt;=Drivers!$I$8,$A546&lt;Drivers!$I$8+Drivers!$J$8),Drivers!$K$8,1)*IF(AND($A546&gt;=Drivers!$L$8,$A546&lt;Drivers!$L$8+Drivers!$M$8),Drivers!$N$8,1)))</x:f>
        <x:v>0</x:v>
      </x:c>
      <x:c r="L546" s="97" t="n">
        <x:f>IF(OR($A546&lt;=Drivers!$H$9,F545&gt;=ReadMe!$C$10),0,MAX(ReadMe!$C$15,(Drivers!$E$9+Drivers!$F$9*SIN($A546*ReadMe!$C$14+Drivers!$G$9))*INDEX(TrackData!$G$6:$G$315,MOD(INT(F545),ReadMe!$C$9)+1)*IF(AND($A546&gt;=Drivers!$I$9,$A546&lt;Drivers!$I$9+Drivers!$J$9),Drivers!$K$9,1)*IF(AND($A546&gt;=Drivers!$L$9,$A546&lt;Drivers!$L$9+Drivers!$M$9),Drivers!$N$9,1)))</x:f>
        <x:v>0</x:v>
      </x:c>
      <x:c r="M546" s="97" t="n">
        <x:f>IF(OR($A546&lt;=Drivers!$H$10,G545&gt;=ReadMe!$C$10),0,MAX(ReadMe!$C$15,(Drivers!$E$10+Drivers!$F$10*SIN($A546*ReadMe!$C$14+Drivers!$G$10))*INDEX(TrackData!$G$6:$G$315,MOD(INT(G545),ReadMe!$C$9)+1)*IF(AND($A546&gt;=Drivers!$I$10,$A546&lt;Drivers!$I$10+Drivers!$J$10),Drivers!$K$10,1)*IF(AND($A546&gt;=Drivers!$L$10,$A546&lt;Drivers!$L$10+Drivers!$M$10),Drivers!$N$10,1)))</x:f>
        <x:v>0</x:v>
      </x:c>
      <x:c r="N546" s="97" t="n">
        <x:f>IF(OR($A546&lt;=Drivers!$H$11,H545&gt;=ReadMe!$C$10),0,MAX(ReadMe!$C$15,(Drivers!$E$11+Drivers!$F$11*SIN($A546*ReadMe!$C$14+Drivers!$G$11))*INDEX(TrackData!$G$6:$G$315,MOD(INT(H545),ReadMe!$C$9)+1)*IF(AND($A546&gt;=Drivers!$I$11,$A546&lt;Drivers!$I$11+Drivers!$J$11),Drivers!$K$11,1)*IF(AND($A546&gt;=Drivers!$L$11,$A546&lt;Drivers!$L$11+Drivers!$M$11),Drivers!$N$11,1)))</x:f>
        <x:v>0</x:v>
      </x:c>
      <x:c r="O546" t="n">
        <x:f>MIN(ReadMe!$C$8,MAX(0,INT(C546/ReadMe!$C$9)))</x:f>
        <x:v>3</x:v>
      </x:c>
      <x:c r="P546" t="n">
        <x:f>MIN(ReadMe!$C$8,MAX(0,INT(D546/ReadMe!$C$9)))</x:f>
        <x:v>3</x:v>
      </x:c>
      <x:c r="Q546" t="n">
        <x:f>MIN(ReadMe!$C$8,MAX(0,INT(E546/ReadMe!$C$9)))</x:f>
        <x:v>3</x:v>
      </x:c>
      <x:c r="R546" t="n">
        <x:f>MIN(ReadMe!$C$8,MAX(0,INT(F546/ReadMe!$C$9)))</x:f>
        <x:v>3</x:v>
      </x:c>
      <x:c r="S546" t="n">
        <x:f>MIN(ReadMe!$C$8,MAX(0,INT(G546/ReadMe!$C$9)))</x:f>
        <x:v>3</x:v>
      </x:c>
      <x:c r="T546" t="n">
        <x:f>MIN(ReadMe!$C$8,MAX(0,INT(H546/ReadMe!$C$9)))</x:f>
        <x:v>3</x:v>
      </x:c>
    </x:row>
    <x:row r="547">
      <x:c r="A547" t="n">
        <x:v>541</x:v>
      </x:c>
      <x:c r="B547" s="97" t="n">
        <x:f>A547*ReadMe!$C$12</x:f>
        <x:v>135.25</x:v>
      </x:c>
      <x:c r="C547" s="97" t="n">
        <x:f>MIN(ReadMe!$C$10,C546+I547)</x:f>
        <x:v>930</x:v>
      </x:c>
      <x:c r="D547" s="97" t="n">
        <x:f>MIN(ReadMe!$C$10,D546+J547)</x:f>
        <x:v>930</x:v>
      </x:c>
      <x:c r="E547" s="97" t="n">
        <x:f>MIN(ReadMe!$C$10,E546+K547)</x:f>
        <x:v>930</x:v>
      </x:c>
      <x:c r="F547" s="97" t="n">
        <x:f>MIN(ReadMe!$C$10,F546+L547)</x:f>
        <x:v>930</x:v>
      </x:c>
      <x:c r="G547" s="97" t="n">
        <x:f>MIN(ReadMe!$C$10,G546+M547)</x:f>
        <x:v>930</x:v>
      </x:c>
      <x:c r="H547" s="97" t="n">
        <x:f>MIN(ReadMe!$C$10,H546+N547)</x:f>
        <x:v>930</x:v>
      </x:c>
      <x:c r="I547" s="97" t="n">
        <x:f>IF(OR($A547&lt;=Drivers!$H$6,C546&gt;=ReadMe!$C$10),0,MAX(ReadMe!$C$15,(Drivers!$E$6+Drivers!$F$6*SIN($A547*ReadMe!$C$14+Drivers!$G$6))*INDEX(TrackData!$G$6:$G$315,MOD(INT(C546),ReadMe!$C$9)+1)*IF(AND($A547&gt;=Drivers!$I$6,$A547&lt;Drivers!$I$6+Drivers!$J$6),Drivers!$K$6,1)*IF(AND($A547&gt;=Drivers!$L$6,$A547&lt;Drivers!$L$6+Drivers!$M$6),Drivers!$N$6,1)))</x:f>
        <x:v>0</x:v>
      </x:c>
      <x:c r="J547" s="97" t="n">
        <x:f>IF(OR($A547&lt;=Drivers!$H$7,D546&gt;=ReadMe!$C$10),0,MAX(ReadMe!$C$15,(Drivers!$E$7+Drivers!$F$7*SIN($A547*ReadMe!$C$14+Drivers!$G$7))*INDEX(TrackData!$G$6:$G$315,MOD(INT(D546),ReadMe!$C$9)+1)*IF(AND($A547&gt;=Drivers!$I$7,$A547&lt;Drivers!$I$7+Drivers!$J$7),Drivers!$K$7,1)*IF(AND($A547&gt;=Drivers!$L$7,$A547&lt;Drivers!$L$7+Drivers!$M$7),Drivers!$N$7,1)))</x:f>
        <x:v>0</x:v>
      </x:c>
      <x:c r="K547" s="97" t="n">
        <x:f>IF(OR($A547&lt;=Drivers!$H$8,E546&gt;=ReadMe!$C$10),0,MAX(ReadMe!$C$15,(Drivers!$E$8+Drivers!$F$8*SIN($A547*ReadMe!$C$14+Drivers!$G$8))*INDEX(TrackData!$G$6:$G$315,MOD(INT(E546),ReadMe!$C$9)+1)*IF(AND($A547&gt;=Drivers!$I$8,$A547&lt;Drivers!$I$8+Drivers!$J$8),Drivers!$K$8,1)*IF(AND($A547&gt;=Drivers!$L$8,$A547&lt;Drivers!$L$8+Drivers!$M$8),Drivers!$N$8,1)))</x:f>
        <x:v>0</x:v>
      </x:c>
      <x:c r="L547" s="97" t="n">
        <x:f>IF(OR($A547&lt;=Drivers!$H$9,F546&gt;=ReadMe!$C$10),0,MAX(ReadMe!$C$15,(Drivers!$E$9+Drivers!$F$9*SIN($A547*ReadMe!$C$14+Drivers!$G$9))*INDEX(TrackData!$G$6:$G$315,MOD(INT(F546),ReadMe!$C$9)+1)*IF(AND($A547&gt;=Drivers!$I$9,$A547&lt;Drivers!$I$9+Drivers!$J$9),Drivers!$K$9,1)*IF(AND($A547&gt;=Drivers!$L$9,$A547&lt;Drivers!$L$9+Drivers!$M$9),Drivers!$N$9,1)))</x:f>
        <x:v>0</x:v>
      </x:c>
      <x:c r="M547" s="97" t="n">
        <x:f>IF(OR($A547&lt;=Drivers!$H$10,G546&gt;=ReadMe!$C$10),0,MAX(ReadMe!$C$15,(Drivers!$E$10+Drivers!$F$10*SIN($A547*ReadMe!$C$14+Drivers!$G$10))*INDEX(TrackData!$G$6:$G$315,MOD(INT(G546),ReadMe!$C$9)+1)*IF(AND($A547&gt;=Drivers!$I$10,$A547&lt;Drivers!$I$10+Drivers!$J$10),Drivers!$K$10,1)*IF(AND($A547&gt;=Drivers!$L$10,$A547&lt;Drivers!$L$10+Drivers!$M$10),Drivers!$N$10,1)))</x:f>
        <x:v>0</x:v>
      </x:c>
      <x:c r="N547" s="97" t="n">
        <x:f>IF(OR($A547&lt;=Drivers!$H$11,H546&gt;=ReadMe!$C$10),0,MAX(ReadMe!$C$15,(Drivers!$E$11+Drivers!$F$11*SIN($A547*ReadMe!$C$14+Drivers!$G$11))*INDEX(TrackData!$G$6:$G$315,MOD(INT(H546),ReadMe!$C$9)+1)*IF(AND($A547&gt;=Drivers!$I$11,$A547&lt;Drivers!$I$11+Drivers!$J$11),Drivers!$K$11,1)*IF(AND($A547&gt;=Drivers!$L$11,$A547&lt;Drivers!$L$11+Drivers!$M$11),Drivers!$N$11,1)))</x:f>
        <x:v>0</x:v>
      </x:c>
      <x:c r="O547" t="n">
        <x:f>MIN(ReadMe!$C$8,MAX(0,INT(C547/ReadMe!$C$9)))</x:f>
        <x:v>3</x:v>
      </x:c>
      <x:c r="P547" t="n">
        <x:f>MIN(ReadMe!$C$8,MAX(0,INT(D547/ReadMe!$C$9)))</x:f>
        <x:v>3</x:v>
      </x:c>
      <x:c r="Q547" t="n">
        <x:f>MIN(ReadMe!$C$8,MAX(0,INT(E547/ReadMe!$C$9)))</x:f>
        <x:v>3</x:v>
      </x:c>
      <x:c r="R547" t="n">
        <x:f>MIN(ReadMe!$C$8,MAX(0,INT(F547/ReadMe!$C$9)))</x:f>
        <x:v>3</x:v>
      </x:c>
      <x:c r="S547" t="n">
        <x:f>MIN(ReadMe!$C$8,MAX(0,INT(G547/ReadMe!$C$9)))</x:f>
        <x:v>3</x:v>
      </x:c>
      <x:c r="T547" t="n">
        <x:f>MIN(ReadMe!$C$8,MAX(0,INT(H547/ReadMe!$C$9)))</x:f>
        <x:v>3</x:v>
      </x:c>
    </x:row>
    <x:row r="548">
      <x:c r="A548" t="n">
        <x:v>542</x:v>
      </x:c>
      <x:c r="B548" s="97" t="n">
        <x:f>A548*ReadMe!$C$12</x:f>
        <x:v>135.5</x:v>
      </x:c>
      <x:c r="C548" s="97" t="n">
        <x:f>MIN(ReadMe!$C$10,C547+I548)</x:f>
        <x:v>930</x:v>
      </x:c>
      <x:c r="D548" s="97" t="n">
        <x:f>MIN(ReadMe!$C$10,D547+J548)</x:f>
        <x:v>930</x:v>
      </x:c>
      <x:c r="E548" s="97" t="n">
        <x:f>MIN(ReadMe!$C$10,E547+K548)</x:f>
        <x:v>930</x:v>
      </x:c>
      <x:c r="F548" s="97" t="n">
        <x:f>MIN(ReadMe!$C$10,F547+L548)</x:f>
        <x:v>930</x:v>
      </x:c>
      <x:c r="G548" s="97" t="n">
        <x:f>MIN(ReadMe!$C$10,G547+M548)</x:f>
        <x:v>930</x:v>
      </x:c>
      <x:c r="H548" s="97" t="n">
        <x:f>MIN(ReadMe!$C$10,H547+N548)</x:f>
        <x:v>930</x:v>
      </x:c>
      <x:c r="I548" s="97" t="n">
        <x:f>IF(OR($A548&lt;=Drivers!$H$6,C547&gt;=ReadMe!$C$10),0,MAX(ReadMe!$C$15,(Drivers!$E$6+Drivers!$F$6*SIN($A548*ReadMe!$C$14+Drivers!$G$6))*INDEX(TrackData!$G$6:$G$315,MOD(INT(C547),ReadMe!$C$9)+1)*IF(AND($A548&gt;=Drivers!$I$6,$A548&lt;Drivers!$I$6+Drivers!$J$6),Drivers!$K$6,1)*IF(AND($A548&gt;=Drivers!$L$6,$A548&lt;Drivers!$L$6+Drivers!$M$6),Drivers!$N$6,1)))</x:f>
        <x:v>0</x:v>
      </x:c>
      <x:c r="J548" s="97" t="n">
        <x:f>IF(OR($A548&lt;=Drivers!$H$7,D547&gt;=ReadMe!$C$10),0,MAX(ReadMe!$C$15,(Drivers!$E$7+Drivers!$F$7*SIN($A548*ReadMe!$C$14+Drivers!$G$7))*INDEX(TrackData!$G$6:$G$315,MOD(INT(D547),ReadMe!$C$9)+1)*IF(AND($A548&gt;=Drivers!$I$7,$A548&lt;Drivers!$I$7+Drivers!$J$7),Drivers!$K$7,1)*IF(AND($A548&gt;=Drivers!$L$7,$A548&lt;Drivers!$L$7+Drivers!$M$7),Drivers!$N$7,1)))</x:f>
        <x:v>0</x:v>
      </x:c>
      <x:c r="K548" s="97" t="n">
        <x:f>IF(OR($A548&lt;=Drivers!$H$8,E547&gt;=ReadMe!$C$10),0,MAX(ReadMe!$C$15,(Drivers!$E$8+Drivers!$F$8*SIN($A548*ReadMe!$C$14+Drivers!$G$8))*INDEX(TrackData!$G$6:$G$315,MOD(INT(E547),ReadMe!$C$9)+1)*IF(AND($A548&gt;=Drivers!$I$8,$A548&lt;Drivers!$I$8+Drivers!$J$8),Drivers!$K$8,1)*IF(AND($A548&gt;=Drivers!$L$8,$A548&lt;Drivers!$L$8+Drivers!$M$8),Drivers!$N$8,1)))</x:f>
        <x:v>0</x:v>
      </x:c>
      <x:c r="L548" s="97" t="n">
        <x:f>IF(OR($A548&lt;=Drivers!$H$9,F547&gt;=ReadMe!$C$10),0,MAX(ReadMe!$C$15,(Drivers!$E$9+Drivers!$F$9*SIN($A548*ReadMe!$C$14+Drivers!$G$9))*INDEX(TrackData!$G$6:$G$315,MOD(INT(F547),ReadMe!$C$9)+1)*IF(AND($A548&gt;=Drivers!$I$9,$A548&lt;Drivers!$I$9+Drivers!$J$9),Drivers!$K$9,1)*IF(AND($A548&gt;=Drivers!$L$9,$A548&lt;Drivers!$L$9+Drivers!$M$9),Drivers!$N$9,1)))</x:f>
        <x:v>0</x:v>
      </x:c>
      <x:c r="M548" s="97" t="n">
        <x:f>IF(OR($A548&lt;=Drivers!$H$10,G547&gt;=ReadMe!$C$10),0,MAX(ReadMe!$C$15,(Drivers!$E$10+Drivers!$F$10*SIN($A548*ReadMe!$C$14+Drivers!$G$10))*INDEX(TrackData!$G$6:$G$315,MOD(INT(G547),ReadMe!$C$9)+1)*IF(AND($A548&gt;=Drivers!$I$10,$A548&lt;Drivers!$I$10+Drivers!$J$10),Drivers!$K$10,1)*IF(AND($A548&gt;=Drivers!$L$10,$A548&lt;Drivers!$L$10+Drivers!$M$10),Drivers!$N$10,1)))</x:f>
        <x:v>0</x:v>
      </x:c>
      <x:c r="N548" s="97" t="n">
        <x:f>IF(OR($A548&lt;=Drivers!$H$11,H547&gt;=ReadMe!$C$10),0,MAX(ReadMe!$C$15,(Drivers!$E$11+Drivers!$F$11*SIN($A548*ReadMe!$C$14+Drivers!$G$11))*INDEX(TrackData!$G$6:$G$315,MOD(INT(H547),ReadMe!$C$9)+1)*IF(AND($A548&gt;=Drivers!$I$11,$A548&lt;Drivers!$I$11+Drivers!$J$11),Drivers!$K$11,1)*IF(AND($A548&gt;=Drivers!$L$11,$A548&lt;Drivers!$L$11+Drivers!$M$11),Drivers!$N$11,1)))</x:f>
        <x:v>0</x:v>
      </x:c>
      <x:c r="O548" t="n">
        <x:f>MIN(ReadMe!$C$8,MAX(0,INT(C548/ReadMe!$C$9)))</x:f>
        <x:v>3</x:v>
      </x:c>
      <x:c r="P548" t="n">
        <x:f>MIN(ReadMe!$C$8,MAX(0,INT(D548/ReadMe!$C$9)))</x:f>
        <x:v>3</x:v>
      </x:c>
      <x:c r="Q548" t="n">
        <x:f>MIN(ReadMe!$C$8,MAX(0,INT(E548/ReadMe!$C$9)))</x:f>
        <x:v>3</x:v>
      </x:c>
      <x:c r="R548" t="n">
        <x:f>MIN(ReadMe!$C$8,MAX(0,INT(F548/ReadMe!$C$9)))</x:f>
        <x:v>3</x:v>
      </x:c>
      <x:c r="S548" t="n">
        <x:f>MIN(ReadMe!$C$8,MAX(0,INT(G548/ReadMe!$C$9)))</x:f>
        <x:v>3</x:v>
      </x:c>
      <x:c r="T548" t="n">
        <x:f>MIN(ReadMe!$C$8,MAX(0,INT(H548/ReadMe!$C$9)))</x:f>
        <x:v>3</x:v>
      </x:c>
    </x:row>
    <x:row r="549">
      <x:c r="A549" t="n">
        <x:v>543</x:v>
      </x:c>
      <x:c r="B549" s="97" t="n">
        <x:f>A549*ReadMe!$C$12</x:f>
        <x:v>135.75</x:v>
      </x:c>
      <x:c r="C549" s="97" t="n">
        <x:f>MIN(ReadMe!$C$10,C548+I549)</x:f>
        <x:v>930</x:v>
      </x:c>
      <x:c r="D549" s="97" t="n">
        <x:f>MIN(ReadMe!$C$10,D548+J549)</x:f>
        <x:v>930</x:v>
      </x:c>
      <x:c r="E549" s="97" t="n">
        <x:f>MIN(ReadMe!$C$10,E548+K549)</x:f>
        <x:v>930</x:v>
      </x:c>
      <x:c r="F549" s="97" t="n">
        <x:f>MIN(ReadMe!$C$10,F548+L549)</x:f>
        <x:v>930</x:v>
      </x:c>
      <x:c r="G549" s="97" t="n">
        <x:f>MIN(ReadMe!$C$10,G548+M549)</x:f>
        <x:v>930</x:v>
      </x:c>
      <x:c r="H549" s="97" t="n">
        <x:f>MIN(ReadMe!$C$10,H548+N549)</x:f>
        <x:v>930</x:v>
      </x:c>
      <x:c r="I549" s="97" t="n">
        <x:f>IF(OR($A549&lt;=Drivers!$H$6,C548&gt;=ReadMe!$C$10),0,MAX(ReadMe!$C$15,(Drivers!$E$6+Drivers!$F$6*SIN($A549*ReadMe!$C$14+Drivers!$G$6))*INDEX(TrackData!$G$6:$G$315,MOD(INT(C548),ReadMe!$C$9)+1)*IF(AND($A549&gt;=Drivers!$I$6,$A549&lt;Drivers!$I$6+Drivers!$J$6),Drivers!$K$6,1)*IF(AND($A549&gt;=Drivers!$L$6,$A549&lt;Drivers!$L$6+Drivers!$M$6),Drivers!$N$6,1)))</x:f>
        <x:v>0</x:v>
      </x:c>
      <x:c r="J549" s="97" t="n">
        <x:f>IF(OR($A549&lt;=Drivers!$H$7,D548&gt;=ReadMe!$C$10),0,MAX(ReadMe!$C$15,(Drivers!$E$7+Drivers!$F$7*SIN($A549*ReadMe!$C$14+Drivers!$G$7))*INDEX(TrackData!$G$6:$G$315,MOD(INT(D548),ReadMe!$C$9)+1)*IF(AND($A549&gt;=Drivers!$I$7,$A549&lt;Drivers!$I$7+Drivers!$J$7),Drivers!$K$7,1)*IF(AND($A549&gt;=Drivers!$L$7,$A549&lt;Drivers!$L$7+Drivers!$M$7),Drivers!$N$7,1)))</x:f>
        <x:v>0</x:v>
      </x:c>
      <x:c r="K549" s="97" t="n">
        <x:f>IF(OR($A549&lt;=Drivers!$H$8,E548&gt;=ReadMe!$C$10),0,MAX(ReadMe!$C$15,(Drivers!$E$8+Drivers!$F$8*SIN($A549*ReadMe!$C$14+Drivers!$G$8))*INDEX(TrackData!$G$6:$G$315,MOD(INT(E548),ReadMe!$C$9)+1)*IF(AND($A549&gt;=Drivers!$I$8,$A549&lt;Drivers!$I$8+Drivers!$J$8),Drivers!$K$8,1)*IF(AND($A549&gt;=Drivers!$L$8,$A549&lt;Drivers!$L$8+Drivers!$M$8),Drivers!$N$8,1)))</x:f>
        <x:v>0</x:v>
      </x:c>
      <x:c r="L549" s="97" t="n">
        <x:f>IF(OR($A549&lt;=Drivers!$H$9,F548&gt;=ReadMe!$C$10),0,MAX(ReadMe!$C$15,(Drivers!$E$9+Drivers!$F$9*SIN($A549*ReadMe!$C$14+Drivers!$G$9))*INDEX(TrackData!$G$6:$G$315,MOD(INT(F548),ReadMe!$C$9)+1)*IF(AND($A549&gt;=Drivers!$I$9,$A549&lt;Drivers!$I$9+Drivers!$J$9),Drivers!$K$9,1)*IF(AND($A549&gt;=Drivers!$L$9,$A549&lt;Drivers!$L$9+Drivers!$M$9),Drivers!$N$9,1)))</x:f>
        <x:v>0</x:v>
      </x:c>
      <x:c r="M549" s="97" t="n">
        <x:f>IF(OR($A549&lt;=Drivers!$H$10,G548&gt;=ReadMe!$C$10),0,MAX(ReadMe!$C$15,(Drivers!$E$10+Drivers!$F$10*SIN($A549*ReadMe!$C$14+Drivers!$G$10))*INDEX(TrackData!$G$6:$G$315,MOD(INT(G548),ReadMe!$C$9)+1)*IF(AND($A549&gt;=Drivers!$I$10,$A549&lt;Drivers!$I$10+Drivers!$J$10),Drivers!$K$10,1)*IF(AND($A549&gt;=Drivers!$L$10,$A549&lt;Drivers!$L$10+Drivers!$M$10),Drivers!$N$10,1)))</x:f>
        <x:v>0</x:v>
      </x:c>
      <x:c r="N549" s="97" t="n">
        <x:f>IF(OR($A549&lt;=Drivers!$H$11,H548&gt;=ReadMe!$C$10),0,MAX(ReadMe!$C$15,(Drivers!$E$11+Drivers!$F$11*SIN($A549*ReadMe!$C$14+Drivers!$G$11))*INDEX(TrackData!$G$6:$G$315,MOD(INT(H548),ReadMe!$C$9)+1)*IF(AND($A549&gt;=Drivers!$I$11,$A549&lt;Drivers!$I$11+Drivers!$J$11),Drivers!$K$11,1)*IF(AND($A549&gt;=Drivers!$L$11,$A549&lt;Drivers!$L$11+Drivers!$M$11),Drivers!$N$11,1)))</x:f>
        <x:v>0</x:v>
      </x:c>
      <x:c r="O549" t="n">
        <x:f>MIN(ReadMe!$C$8,MAX(0,INT(C549/ReadMe!$C$9)))</x:f>
        <x:v>3</x:v>
      </x:c>
      <x:c r="P549" t="n">
        <x:f>MIN(ReadMe!$C$8,MAX(0,INT(D549/ReadMe!$C$9)))</x:f>
        <x:v>3</x:v>
      </x:c>
      <x:c r="Q549" t="n">
        <x:f>MIN(ReadMe!$C$8,MAX(0,INT(E549/ReadMe!$C$9)))</x:f>
        <x:v>3</x:v>
      </x:c>
      <x:c r="R549" t="n">
        <x:f>MIN(ReadMe!$C$8,MAX(0,INT(F549/ReadMe!$C$9)))</x:f>
        <x:v>3</x:v>
      </x:c>
      <x:c r="S549" t="n">
        <x:f>MIN(ReadMe!$C$8,MAX(0,INT(G549/ReadMe!$C$9)))</x:f>
        <x:v>3</x:v>
      </x:c>
      <x:c r="T549" t="n">
        <x:f>MIN(ReadMe!$C$8,MAX(0,INT(H549/ReadMe!$C$9)))</x:f>
        <x:v>3</x:v>
      </x:c>
    </x:row>
    <x:row r="550">
      <x:c r="A550" t="n">
        <x:v>544</x:v>
      </x:c>
      <x:c r="B550" s="97" t="n">
        <x:f>A550*ReadMe!$C$12</x:f>
        <x:v>136</x:v>
      </x:c>
      <x:c r="C550" s="97" t="n">
        <x:f>MIN(ReadMe!$C$10,C549+I550)</x:f>
        <x:v>930</x:v>
      </x:c>
      <x:c r="D550" s="97" t="n">
        <x:f>MIN(ReadMe!$C$10,D549+J550)</x:f>
        <x:v>930</x:v>
      </x:c>
      <x:c r="E550" s="97" t="n">
        <x:f>MIN(ReadMe!$C$10,E549+K550)</x:f>
        <x:v>930</x:v>
      </x:c>
      <x:c r="F550" s="97" t="n">
        <x:f>MIN(ReadMe!$C$10,F549+L550)</x:f>
        <x:v>930</x:v>
      </x:c>
      <x:c r="G550" s="97" t="n">
        <x:f>MIN(ReadMe!$C$10,G549+M550)</x:f>
        <x:v>930</x:v>
      </x:c>
      <x:c r="H550" s="97" t="n">
        <x:f>MIN(ReadMe!$C$10,H549+N550)</x:f>
        <x:v>930</x:v>
      </x:c>
      <x:c r="I550" s="97" t="n">
        <x:f>IF(OR($A550&lt;=Drivers!$H$6,C549&gt;=ReadMe!$C$10),0,MAX(ReadMe!$C$15,(Drivers!$E$6+Drivers!$F$6*SIN($A550*ReadMe!$C$14+Drivers!$G$6))*INDEX(TrackData!$G$6:$G$315,MOD(INT(C549),ReadMe!$C$9)+1)*IF(AND($A550&gt;=Drivers!$I$6,$A550&lt;Drivers!$I$6+Drivers!$J$6),Drivers!$K$6,1)*IF(AND($A550&gt;=Drivers!$L$6,$A550&lt;Drivers!$L$6+Drivers!$M$6),Drivers!$N$6,1)))</x:f>
        <x:v>0</x:v>
      </x:c>
      <x:c r="J550" s="97" t="n">
        <x:f>IF(OR($A550&lt;=Drivers!$H$7,D549&gt;=ReadMe!$C$10),0,MAX(ReadMe!$C$15,(Drivers!$E$7+Drivers!$F$7*SIN($A550*ReadMe!$C$14+Drivers!$G$7))*INDEX(TrackData!$G$6:$G$315,MOD(INT(D549),ReadMe!$C$9)+1)*IF(AND($A550&gt;=Drivers!$I$7,$A550&lt;Drivers!$I$7+Drivers!$J$7),Drivers!$K$7,1)*IF(AND($A550&gt;=Drivers!$L$7,$A550&lt;Drivers!$L$7+Drivers!$M$7),Drivers!$N$7,1)))</x:f>
        <x:v>0</x:v>
      </x:c>
      <x:c r="K550" s="97" t="n">
        <x:f>IF(OR($A550&lt;=Drivers!$H$8,E549&gt;=ReadMe!$C$10),0,MAX(ReadMe!$C$15,(Drivers!$E$8+Drivers!$F$8*SIN($A550*ReadMe!$C$14+Drivers!$G$8))*INDEX(TrackData!$G$6:$G$315,MOD(INT(E549),ReadMe!$C$9)+1)*IF(AND($A550&gt;=Drivers!$I$8,$A550&lt;Drivers!$I$8+Drivers!$J$8),Drivers!$K$8,1)*IF(AND($A550&gt;=Drivers!$L$8,$A550&lt;Drivers!$L$8+Drivers!$M$8),Drivers!$N$8,1)))</x:f>
        <x:v>0</x:v>
      </x:c>
      <x:c r="L550" s="97" t="n">
        <x:f>IF(OR($A550&lt;=Drivers!$H$9,F549&gt;=ReadMe!$C$10),0,MAX(ReadMe!$C$15,(Drivers!$E$9+Drivers!$F$9*SIN($A550*ReadMe!$C$14+Drivers!$G$9))*INDEX(TrackData!$G$6:$G$315,MOD(INT(F549),ReadMe!$C$9)+1)*IF(AND($A550&gt;=Drivers!$I$9,$A550&lt;Drivers!$I$9+Drivers!$J$9),Drivers!$K$9,1)*IF(AND($A550&gt;=Drivers!$L$9,$A550&lt;Drivers!$L$9+Drivers!$M$9),Drivers!$N$9,1)))</x:f>
        <x:v>0</x:v>
      </x:c>
      <x:c r="M550" s="97" t="n">
        <x:f>IF(OR($A550&lt;=Drivers!$H$10,G549&gt;=ReadMe!$C$10),0,MAX(ReadMe!$C$15,(Drivers!$E$10+Drivers!$F$10*SIN($A550*ReadMe!$C$14+Drivers!$G$10))*INDEX(TrackData!$G$6:$G$315,MOD(INT(G549),ReadMe!$C$9)+1)*IF(AND($A550&gt;=Drivers!$I$10,$A550&lt;Drivers!$I$10+Drivers!$J$10),Drivers!$K$10,1)*IF(AND($A550&gt;=Drivers!$L$10,$A550&lt;Drivers!$L$10+Drivers!$M$10),Drivers!$N$10,1)))</x:f>
        <x:v>0</x:v>
      </x:c>
      <x:c r="N550" s="97" t="n">
        <x:f>IF(OR($A550&lt;=Drivers!$H$11,H549&gt;=ReadMe!$C$10),0,MAX(ReadMe!$C$15,(Drivers!$E$11+Drivers!$F$11*SIN($A550*ReadMe!$C$14+Drivers!$G$11))*INDEX(TrackData!$G$6:$G$315,MOD(INT(H549),ReadMe!$C$9)+1)*IF(AND($A550&gt;=Drivers!$I$11,$A550&lt;Drivers!$I$11+Drivers!$J$11),Drivers!$K$11,1)*IF(AND($A550&gt;=Drivers!$L$11,$A550&lt;Drivers!$L$11+Drivers!$M$11),Drivers!$N$11,1)))</x:f>
        <x:v>0</x:v>
      </x:c>
      <x:c r="O550" t="n">
        <x:f>MIN(ReadMe!$C$8,MAX(0,INT(C550/ReadMe!$C$9)))</x:f>
        <x:v>3</x:v>
      </x:c>
      <x:c r="P550" t="n">
        <x:f>MIN(ReadMe!$C$8,MAX(0,INT(D550/ReadMe!$C$9)))</x:f>
        <x:v>3</x:v>
      </x:c>
      <x:c r="Q550" t="n">
        <x:f>MIN(ReadMe!$C$8,MAX(0,INT(E550/ReadMe!$C$9)))</x:f>
        <x:v>3</x:v>
      </x:c>
      <x:c r="R550" t="n">
        <x:f>MIN(ReadMe!$C$8,MAX(0,INT(F550/ReadMe!$C$9)))</x:f>
        <x:v>3</x:v>
      </x:c>
      <x:c r="S550" t="n">
        <x:f>MIN(ReadMe!$C$8,MAX(0,INT(G550/ReadMe!$C$9)))</x:f>
        <x:v>3</x:v>
      </x:c>
      <x:c r="T550" t="n">
        <x:f>MIN(ReadMe!$C$8,MAX(0,INT(H550/ReadMe!$C$9)))</x:f>
        <x:v>3</x:v>
      </x:c>
    </x:row>
    <x:row r="551">
      <x:c r="A551" t="n">
        <x:v>545</x:v>
      </x:c>
      <x:c r="B551" s="97" t="n">
        <x:f>A551*ReadMe!$C$12</x:f>
        <x:v>136.25</x:v>
      </x:c>
      <x:c r="C551" s="97" t="n">
        <x:f>MIN(ReadMe!$C$10,C550+I551)</x:f>
        <x:v>930</x:v>
      </x:c>
      <x:c r="D551" s="97" t="n">
        <x:f>MIN(ReadMe!$C$10,D550+J551)</x:f>
        <x:v>930</x:v>
      </x:c>
      <x:c r="E551" s="97" t="n">
        <x:f>MIN(ReadMe!$C$10,E550+K551)</x:f>
        <x:v>930</x:v>
      </x:c>
      <x:c r="F551" s="97" t="n">
        <x:f>MIN(ReadMe!$C$10,F550+L551)</x:f>
        <x:v>930</x:v>
      </x:c>
      <x:c r="G551" s="97" t="n">
        <x:f>MIN(ReadMe!$C$10,G550+M551)</x:f>
        <x:v>930</x:v>
      </x:c>
      <x:c r="H551" s="97" t="n">
        <x:f>MIN(ReadMe!$C$10,H550+N551)</x:f>
        <x:v>930</x:v>
      </x:c>
      <x:c r="I551" s="97" t="n">
        <x:f>IF(OR($A551&lt;=Drivers!$H$6,C550&gt;=ReadMe!$C$10),0,MAX(ReadMe!$C$15,(Drivers!$E$6+Drivers!$F$6*SIN($A551*ReadMe!$C$14+Drivers!$G$6))*INDEX(TrackData!$G$6:$G$315,MOD(INT(C550),ReadMe!$C$9)+1)*IF(AND($A551&gt;=Drivers!$I$6,$A551&lt;Drivers!$I$6+Drivers!$J$6),Drivers!$K$6,1)*IF(AND($A551&gt;=Drivers!$L$6,$A551&lt;Drivers!$L$6+Drivers!$M$6),Drivers!$N$6,1)))</x:f>
        <x:v>0</x:v>
      </x:c>
      <x:c r="J551" s="97" t="n">
        <x:f>IF(OR($A551&lt;=Drivers!$H$7,D550&gt;=ReadMe!$C$10),0,MAX(ReadMe!$C$15,(Drivers!$E$7+Drivers!$F$7*SIN($A551*ReadMe!$C$14+Drivers!$G$7))*INDEX(TrackData!$G$6:$G$315,MOD(INT(D550),ReadMe!$C$9)+1)*IF(AND($A551&gt;=Drivers!$I$7,$A551&lt;Drivers!$I$7+Drivers!$J$7),Drivers!$K$7,1)*IF(AND($A551&gt;=Drivers!$L$7,$A551&lt;Drivers!$L$7+Drivers!$M$7),Drivers!$N$7,1)))</x:f>
        <x:v>0</x:v>
      </x:c>
      <x:c r="K551" s="97" t="n">
        <x:f>IF(OR($A551&lt;=Drivers!$H$8,E550&gt;=ReadMe!$C$10),0,MAX(ReadMe!$C$15,(Drivers!$E$8+Drivers!$F$8*SIN($A551*ReadMe!$C$14+Drivers!$G$8))*INDEX(TrackData!$G$6:$G$315,MOD(INT(E550),ReadMe!$C$9)+1)*IF(AND($A551&gt;=Drivers!$I$8,$A551&lt;Drivers!$I$8+Drivers!$J$8),Drivers!$K$8,1)*IF(AND($A551&gt;=Drivers!$L$8,$A551&lt;Drivers!$L$8+Drivers!$M$8),Drivers!$N$8,1)))</x:f>
        <x:v>0</x:v>
      </x:c>
      <x:c r="L551" s="97" t="n">
        <x:f>IF(OR($A551&lt;=Drivers!$H$9,F550&gt;=ReadMe!$C$10),0,MAX(ReadMe!$C$15,(Drivers!$E$9+Drivers!$F$9*SIN($A551*ReadMe!$C$14+Drivers!$G$9))*INDEX(TrackData!$G$6:$G$315,MOD(INT(F550),ReadMe!$C$9)+1)*IF(AND($A551&gt;=Drivers!$I$9,$A551&lt;Drivers!$I$9+Drivers!$J$9),Drivers!$K$9,1)*IF(AND($A551&gt;=Drivers!$L$9,$A551&lt;Drivers!$L$9+Drivers!$M$9),Drivers!$N$9,1)))</x:f>
        <x:v>0</x:v>
      </x:c>
      <x:c r="M551" s="97" t="n">
        <x:f>IF(OR($A551&lt;=Drivers!$H$10,G550&gt;=ReadMe!$C$10),0,MAX(ReadMe!$C$15,(Drivers!$E$10+Drivers!$F$10*SIN($A551*ReadMe!$C$14+Drivers!$G$10))*INDEX(TrackData!$G$6:$G$315,MOD(INT(G550),ReadMe!$C$9)+1)*IF(AND($A551&gt;=Drivers!$I$10,$A551&lt;Drivers!$I$10+Drivers!$J$10),Drivers!$K$10,1)*IF(AND($A551&gt;=Drivers!$L$10,$A551&lt;Drivers!$L$10+Drivers!$M$10),Drivers!$N$10,1)))</x:f>
        <x:v>0</x:v>
      </x:c>
      <x:c r="N551" s="97" t="n">
        <x:f>IF(OR($A551&lt;=Drivers!$H$11,H550&gt;=ReadMe!$C$10),0,MAX(ReadMe!$C$15,(Drivers!$E$11+Drivers!$F$11*SIN($A551*ReadMe!$C$14+Drivers!$G$11))*INDEX(TrackData!$G$6:$G$315,MOD(INT(H550),ReadMe!$C$9)+1)*IF(AND($A551&gt;=Drivers!$I$11,$A551&lt;Drivers!$I$11+Drivers!$J$11),Drivers!$K$11,1)*IF(AND($A551&gt;=Drivers!$L$11,$A551&lt;Drivers!$L$11+Drivers!$M$11),Drivers!$N$11,1)))</x:f>
        <x:v>0</x:v>
      </x:c>
      <x:c r="O551" t="n">
        <x:f>MIN(ReadMe!$C$8,MAX(0,INT(C551/ReadMe!$C$9)))</x:f>
        <x:v>3</x:v>
      </x:c>
      <x:c r="P551" t="n">
        <x:f>MIN(ReadMe!$C$8,MAX(0,INT(D551/ReadMe!$C$9)))</x:f>
        <x:v>3</x:v>
      </x:c>
      <x:c r="Q551" t="n">
        <x:f>MIN(ReadMe!$C$8,MAX(0,INT(E551/ReadMe!$C$9)))</x:f>
        <x:v>3</x:v>
      </x:c>
      <x:c r="R551" t="n">
        <x:f>MIN(ReadMe!$C$8,MAX(0,INT(F551/ReadMe!$C$9)))</x:f>
        <x:v>3</x:v>
      </x:c>
      <x:c r="S551" t="n">
        <x:f>MIN(ReadMe!$C$8,MAX(0,INT(G551/ReadMe!$C$9)))</x:f>
        <x:v>3</x:v>
      </x:c>
      <x:c r="T551" t="n">
        <x:f>MIN(ReadMe!$C$8,MAX(0,INT(H551/ReadMe!$C$9)))</x:f>
        <x:v>3</x:v>
      </x:c>
    </x:row>
    <x:row r="552">
      <x:c r="A552" t="n">
        <x:v>546</x:v>
      </x:c>
      <x:c r="B552" s="97" t="n">
        <x:f>A552*ReadMe!$C$12</x:f>
        <x:v>136.5</x:v>
      </x:c>
      <x:c r="C552" s="97" t="n">
        <x:f>MIN(ReadMe!$C$10,C551+I552)</x:f>
        <x:v>930</x:v>
      </x:c>
      <x:c r="D552" s="97" t="n">
        <x:f>MIN(ReadMe!$C$10,D551+J552)</x:f>
        <x:v>930</x:v>
      </x:c>
      <x:c r="E552" s="97" t="n">
        <x:f>MIN(ReadMe!$C$10,E551+K552)</x:f>
        <x:v>930</x:v>
      </x:c>
      <x:c r="F552" s="97" t="n">
        <x:f>MIN(ReadMe!$C$10,F551+L552)</x:f>
        <x:v>930</x:v>
      </x:c>
      <x:c r="G552" s="97" t="n">
        <x:f>MIN(ReadMe!$C$10,G551+M552)</x:f>
        <x:v>930</x:v>
      </x:c>
      <x:c r="H552" s="97" t="n">
        <x:f>MIN(ReadMe!$C$10,H551+N552)</x:f>
        <x:v>930</x:v>
      </x:c>
      <x:c r="I552" s="97" t="n">
        <x:f>IF(OR($A552&lt;=Drivers!$H$6,C551&gt;=ReadMe!$C$10),0,MAX(ReadMe!$C$15,(Drivers!$E$6+Drivers!$F$6*SIN($A552*ReadMe!$C$14+Drivers!$G$6))*INDEX(TrackData!$G$6:$G$315,MOD(INT(C551),ReadMe!$C$9)+1)*IF(AND($A552&gt;=Drivers!$I$6,$A552&lt;Drivers!$I$6+Drivers!$J$6),Drivers!$K$6,1)*IF(AND($A552&gt;=Drivers!$L$6,$A552&lt;Drivers!$L$6+Drivers!$M$6),Drivers!$N$6,1)))</x:f>
        <x:v>0</x:v>
      </x:c>
      <x:c r="J552" s="97" t="n">
        <x:f>IF(OR($A552&lt;=Drivers!$H$7,D551&gt;=ReadMe!$C$10),0,MAX(ReadMe!$C$15,(Drivers!$E$7+Drivers!$F$7*SIN($A552*ReadMe!$C$14+Drivers!$G$7))*INDEX(TrackData!$G$6:$G$315,MOD(INT(D551),ReadMe!$C$9)+1)*IF(AND($A552&gt;=Drivers!$I$7,$A552&lt;Drivers!$I$7+Drivers!$J$7),Drivers!$K$7,1)*IF(AND($A552&gt;=Drivers!$L$7,$A552&lt;Drivers!$L$7+Drivers!$M$7),Drivers!$N$7,1)))</x:f>
        <x:v>0</x:v>
      </x:c>
      <x:c r="K552" s="97" t="n">
        <x:f>IF(OR($A552&lt;=Drivers!$H$8,E551&gt;=ReadMe!$C$10),0,MAX(ReadMe!$C$15,(Drivers!$E$8+Drivers!$F$8*SIN($A552*ReadMe!$C$14+Drivers!$G$8))*INDEX(TrackData!$G$6:$G$315,MOD(INT(E551),ReadMe!$C$9)+1)*IF(AND($A552&gt;=Drivers!$I$8,$A552&lt;Drivers!$I$8+Drivers!$J$8),Drivers!$K$8,1)*IF(AND($A552&gt;=Drivers!$L$8,$A552&lt;Drivers!$L$8+Drivers!$M$8),Drivers!$N$8,1)))</x:f>
        <x:v>0</x:v>
      </x:c>
      <x:c r="L552" s="97" t="n">
        <x:f>IF(OR($A552&lt;=Drivers!$H$9,F551&gt;=ReadMe!$C$10),0,MAX(ReadMe!$C$15,(Drivers!$E$9+Drivers!$F$9*SIN($A552*ReadMe!$C$14+Drivers!$G$9))*INDEX(TrackData!$G$6:$G$315,MOD(INT(F551),ReadMe!$C$9)+1)*IF(AND($A552&gt;=Drivers!$I$9,$A552&lt;Drivers!$I$9+Drivers!$J$9),Drivers!$K$9,1)*IF(AND($A552&gt;=Drivers!$L$9,$A552&lt;Drivers!$L$9+Drivers!$M$9),Drivers!$N$9,1)))</x:f>
        <x:v>0</x:v>
      </x:c>
      <x:c r="M552" s="97" t="n">
        <x:f>IF(OR($A552&lt;=Drivers!$H$10,G551&gt;=ReadMe!$C$10),0,MAX(ReadMe!$C$15,(Drivers!$E$10+Drivers!$F$10*SIN($A552*ReadMe!$C$14+Drivers!$G$10))*INDEX(TrackData!$G$6:$G$315,MOD(INT(G551),ReadMe!$C$9)+1)*IF(AND($A552&gt;=Drivers!$I$10,$A552&lt;Drivers!$I$10+Drivers!$J$10),Drivers!$K$10,1)*IF(AND($A552&gt;=Drivers!$L$10,$A552&lt;Drivers!$L$10+Drivers!$M$10),Drivers!$N$10,1)))</x:f>
        <x:v>0</x:v>
      </x:c>
      <x:c r="N552" s="97" t="n">
        <x:f>IF(OR($A552&lt;=Drivers!$H$11,H551&gt;=ReadMe!$C$10),0,MAX(ReadMe!$C$15,(Drivers!$E$11+Drivers!$F$11*SIN($A552*ReadMe!$C$14+Drivers!$G$11))*INDEX(TrackData!$G$6:$G$315,MOD(INT(H551),ReadMe!$C$9)+1)*IF(AND($A552&gt;=Drivers!$I$11,$A552&lt;Drivers!$I$11+Drivers!$J$11),Drivers!$K$11,1)*IF(AND($A552&gt;=Drivers!$L$11,$A552&lt;Drivers!$L$11+Drivers!$M$11),Drivers!$N$11,1)))</x:f>
        <x:v>0</x:v>
      </x:c>
      <x:c r="O552" t="n">
        <x:f>MIN(ReadMe!$C$8,MAX(0,INT(C552/ReadMe!$C$9)))</x:f>
        <x:v>3</x:v>
      </x:c>
      <x:c r="P552" t="n">
        <x:f>MIN(ReadMe!$C$8,MAX(0,INT(D552/ReadMe!$C$9)))</x:f>
        <x:v>3</x:v>
      </x:c>
      <x:c r="Q552" t="n">
        <x:f>MIN(ReadMe!$C$8,MAX(0,INT(E552/ReadMe!$C$9)))</x:f>
        <x:v>3</x:v>
      </x:c>
      <x:c r="R552" t="n">
        <x:f>MIN(ReadMe!$C$8,MAX(0,INT(F552/ReadMe!$C$9)))</x:f>
        <x:v>3</x:v>
      </x:c>
      <x:c r="S552" t="n">
        <x:f>MIN(ReadMe!$C$8,MAX(0,INT(G552/ReadMe!$C$9)))</x:f>
        <x:v>3</x:v>
      </x:c>
      <x:c r="T552" t="n">
        <x:f>MIN(ReadMe!$C$8,MAX(0,INT(H552/ReadMe!$C$9)))</x:f>
        <x:v>3</x:v>
      </x:c>
    </x:row>
    <x:row r="553">
      <x:c r="A553" t="n">
        <x:v>547</x:v>
      </x:c>
      <x:c r="B553" s="97" t="n">
        <x:f>A553*ReadMe!$C$12</x:f>
        <x:v>136.75</x:v>
      </x:c>
      <x:c r="C553" s="97" t="n">
        <x:f>MIN(ReadMe!$C$10,C552+I553)</x:f>
        <x:v>930</x:v>
      </x:c>
      <x:c r="D553" s="97" t="n">
        <x:f>MIN(ReadMe!$C$10,D552+J553)</x:f>
        <x:v>930</x:v>
      </x:c>
      <x:c r="E553" s="97" t="n">
        <x:f>MIN(ReadMe!$C$10,E552+K553)</x:f>
        <x:v>930</x:v>
      </x:c>
      <x:c r="F553" s="97" t="n">
        <x:f>MIN(ReadMe!$C$10,F552+L553)</x:f>
        <x:v>930</x:v>
      </x:c>
      <x:c r="G553" s="97" t="n">
        <x:f>MIN(ReadMe!$C$10,G552+M553)</x:f>
        <x:v>930</x:v>
      </x:c>
      <x:c r="H553" s="97" t="n">
        <x:f>MIN(ReadMe!$C$10,H552+N553)</x:f>
        <x:v>930</x:v>
      </x:c>
      <x:c r="I553" s="97" t="n">
        <x:f>IF(OR($A553&lt;=Drivers!$H$6,C552&gt;=ReadMe!$C$10),0,MAX(ReadMe!$C$15,(Drivers!$E$6+Drivers!$F$6*SIN($A553*ReadMe!$C$14+Drivers!$G$6))*INDEX(TrackData!$G$6:$G$315,MOD(INT(C552),ReadMe!$C$9)+1)*IF(AND($A553&gt;=Drivers!$I$6,$A553&lt;Drivers!$I$6+Drivers!$J$6),Drivers!$K$6,1)*IF(AND($A553&gt;=Drivers!$L$6,$A553&lt;Drivers!$L$6+Drivers!$M$6),Drivers!$N$6,1)))</x:f>
        <x:v>0</x:v>
      </x:c>
      <x:c r="J553" s="97" t="n">
        <x:f>IF(OR($A553&lt;=Drivers!$H$7,D552&gt;=ReadMe!$C$10),0,MAX(ReadMe!$C$15,(Drivers!$E$7+Drivers!$F$7*SIN($A553*ReadMe!$C$14+Drivers!$G$7))*INDEX(TrackData!$G$6:$G$315,MOD(INT(D552),ReadMe!$C$9)+1)*IF(AND($A553&gt;=Drivers!$I$7,$A553&lt;Drivers!$I$7+Drivers!$J$7),Drivers!$K$7,1)*IF(AND($A553&gt;=Drivers!$L$7,$A553&lt;Drivers!$L$7+Drivers!$M$7),Drivers!$N$7,1)))</x:f>
        <x:v>0</x:v>
      </x:c>
      <x:c r="K553" s="97" t="n">
        <x:f>IF(OR($A553&lt;=Drivers!$H$8,E552&gt;=ReadMe!$C$10),0,MAX(ReadMe!$C$15,(Drivers!$E$8+Drivers!$F$8*SIN($A553*ReadMe!$C$14+Drivers!$G$8))*INDEX(TrackData!$G$6:$G$315,MOD(INT(E552),ReadMe!$C$9)+1)*IF(AND($A553&gt;=Drivers!$I$8,$A553&lt;Drivers!$I$8+Drivers!$J$8),Drivers!$K$8,1)*IF(AND($A553&gt;=Drivers!$L$8,$A553&lt;Drivers!$L$8+Drivers!$M$8),Drivers!$N$8,1)))</x:f>
        <x:v>0</x:v>
      </x:c>
      <x:c r="L553" s="97" t="n">
        <x:f>IF(OR($A553&lt;=Drivers!$H$9,F552&gt;=ReadMe!$C$10),0,MAX(ReadMe!$C$15,(Drivers!$E$9+Drivers!$F$9*SIN($A553*ReadMe!$C$14+Drivers!$G$9))*INDEX(TrackData!$G$6:$G$315,MOD(INT(F552),ReadMe!$C$9)+1)*IF(AND($A553&gt;=Drivers!$I$9,$A553&lt;Drivers!$I$9+Drivers!$J$9),Drivers!$K$9,1)*IF(AND($A553&gt;=Drivers!$L$9,$A553&lt;Drivers!$L$9+Drivers!$M$9),Drivers!$N$9,1)))</x:f>
        <x:v>0</x:v>
      </x:c>
      <x:c r="M553" s="97" t="n">
        <x:f>IF(OR($A553&lt;=Drivers!$H$10,G552&gt;=ReadMe!$C$10),0,MAX(ReadMe!$C$15,(Drivers!$E$10+Drivers!$F$10*SIN($A553*ReadMe!$C$14+Drivers!$G$10))*INDEX(TrackData!$G$6:$G$315,MOD(INT(G552),ReadMe!$C$9)+1)*IF(AND($A553&gt;=Drivers!$I$10,$A553&lt;Drivers!$I$10+Drivers!$J$10),Drivers!$K$10,1)*IF(AND($A553&gt;=Drivers!$L$10,$A553&lt;Drivers!$L$10+Drivers!$M$10),Drivers!$N$10,1)))</x:f>
        <x:v>0</x:v>
      </x:c>
      <x:c r="N553" s="97" t="n">
        <x:f>IF(OR($A553&lt;=Drivers!$H$11,H552&gt;=ReadMe!$C$10),0,MAX(ReadMe!$C$15,(Drivers!$E$11+Drivers!$F$11*SIN($A553*ReadMe!$C$14+Drivers!$G$11))*INDEX(TrackData!$G$6:$G$315,MOD(INT(H552),ReadMe!$C$9)+1)*IF(AND($A553&gt;=Drivers!$I$11,$A553&lt;Drivers!$I$11+Drivers!$J$11),Drivers!$K$11,1)*IF(AND($A553&gt;=Drivers!$L$11,$A553&lt;Drivers!$L$11+Drivers!$M$11),Drivers!$N$11,1)))</x:f>
        <x:v>0</x:v>
      </x:c>
      <x:c r="O553" t="n">
        <x:f>MIN(ReadMe!$C$8,MAX(0,INT(C553/ReadMe!$C$9)))</x:f>
        <x:v>3</x:v>
      </x:c>
      <x:c r="P553" t="n">
        <x:f>MIN(ReadMe!$C$8,MAX(0,INT(D553/ReadMe!$C$9)))</x:f>
        <x:v>3</x:v>
      </x:c>
      <x:c r="Q553" t="n">
        <x:f>MIN(ReadMe!$C$8,MAX(0,INT(E553/ReadMe!$C$9)))</x:f>
        <x:v>3</x:v>
      </x:c>
      <x:c r="R553" t="n">
        <x:f>MIN(ReadMe!$C$8,MAX(0,INT(F553/ReadMe!$C$9)))</x:f>
        <x:v>3</x:v>
      </x:c>
      <x:c r="S553" t="n">
        <x:f>MIN(ReadMe!$C$8,MAX(0,INT(G553/ReadMe!$C$9)))</x:f>
        <x:v>3</x:v>
      </x:c>
      <x:c r="T553" t="n">
        <x:f>MIN(ReadMe!$C$8,MAX(0,INT(H553/ReadMe!$C$9)))</x:f>
        <x:v>3</x:v>
      </x:c>
    </x:row>
    <x:row r="554">
      <x:c r="A554" t="n">
        <x:v>548</x:v>
      </x:c>
      <x:c r="B554" s="97" t="n">
        <x:f>A554*ReadMe!$C$12</x:f>
        <x:v>137</x:v>
      </x:c>
      <x:c r="C554" s="97" t="n">
        <x:f>MIN(ReadMe!$C$10,C553+I554)</x:f>
        <x:v>930</x:v>
      </x:c>
      <x:c r="D554" s="97" t="n">
        <x:f>MIN(ReadMe!$C$10,D553+J554)</x:f>
        <x:v>930</x:v>
      </x:c>
      <x:c r="E554" s="97" t="n">
        <x:f>MIN(ReadMe!$C$10,E553+K554)</x:f>
        <x:v>930</x:v>
      </x:c>
      <x:c r="F554" s="97" t="n">
        <x:f>MIN(ReadMe!$C$10,F553+L554)</x:f>
        <x:v>930</x:v>
      </x:c>
      <x:c r="G554" s="97" t="n">
        <x:f>MIN(ReadMe!$C$10,G553+M554)</x:f>
        <x:v>930</x:v>
      </x:c>
      <x:c r="H554" s="97" t="n">
        <x:f>MIN(ReadMe!$C$10,H553+N554)</x:f>
        <x:v>930</x:v>
      </x:c>
      <x:c r="I554" s="97" t="n">
        <x:f>IF(OR($A554&lt;=Drivers!$H$6,C553&gt;=ReadMe!$C$10),0,MAX(ReadMe!$C$15,(Drivers!$E$6+Drivers!$F$6*SIN($A554*ReadMe!$C$14+Drivers!$G$6))*INDEX(TrackData!$G$6:$G$315,MOD(INT(C553),ReadMe!$C$9)+1)*IF(AND($A554&gt;=Drivers!$I$6,$A554&lt;Drivers!$I$6+Drivers!$J$6),Drivers!$K$6,1)*IF(AND($A554&gt;=Drivers!$L$6,$A554&lt;Drivers!$L$6+Drivers!$M$6),Drivers!$N$6,1)))</x:f>
        <x:v>0</x:v>
      </x:c>
      <x:c r="J554" s="97" t="n">
        <x:f>IF(OR($A554&lt;=Drivers!$H$7,D553&gt;=ReadMe!$C$10),0,MAX(ReadMe!$C$15,(Drivers!$E$7+Drivers!$F$7*SIN($A554*ReadMe!$C$14+Drivers!$G$7))*INDEX(TrackData!$G$6:$G$315,MOD(INT(D553),ReadMe!$C$9)+1)*IF(AND($A554&gt;=Drivers!$I$7,$A554&lt;Drivers!$I$7+Drivers!$J$7),Drivers!$K$7,1)*IF(AND($A554&gt;=Drivers!$L$7,$A554&lt;Drivers!$L$7+Drivers!$M$7),Drivers!$N$7,1)))</x:f>
        <x:v>0</x:v>
      </x:c>
      <x:c r="K554" s="97" t="n">
        <x:f>IF(OR($A554&lt;=Drivers!$H$8,E553&gt;=ReadMe!$C$10),0,MAX(ReadMe!$C$15,(Drivers!$E$8+Drivers!$F$8*SIN($A554*ReadMe!$C$14+Drivers!$G$8))*INDEX(TrackData!$G$6:$G$315,MOD(INT(E553),ReadMe!$C$9)+1)*IF(AND($A554&gt;=Drivers!$I$8,$A554&lt;Drivers!$I$8+Drivers!$J$8),Drivers!$K$8,1)*IF(AND($A554&gt;=Drivers!$L$8,$A554&lt;Drivers!$L$8+Drivers!$M$8),Drivers!$N$8,1)))</x:f>
        <x:v>0</x:v>
      </x:c>
      <x:c r="L554" s="97" t="n">
        <x:f>IF(OR($A554&lt;=Drivers!$H$9,F553&gt;=ReadMe!$C$10),0,MAX(ReadMe!$C$15,(Drivers!$E$9+Drivers!$F$9*SIN($A554*ReadMe!$C$14+Drivers!$G$9))*INDEX(TrackData!$G$6:$G$315,MOD(INT(F553),ReadMe!$C$9)+1)*IF(AND($A554&gt;=Drivers!$I$9,$A554&lt;Drivers!$I$9+Drivers!$J$9),Drivers!$K$9,1)*IF(AND($A554&gt;=Drivers!$L$9,$A554&lt;Drivers!$L$9+Drivers!$M$9),Drivers!$N$9,1)))</x:f>
        <x:v>0</x:v>
      </x:c>
      <x:c r="M554" s="97" t="n">
        <x:f>IF(OR($A554&lt;=Drivers!$H$10,G553&gt;=ReadMe!$C$10),0,MAX(ReadMe!$C$15,(Drivers!$E$10+Drivers!$F$10*SIN($A554*ReadMe!$C$14+Drivers!$G$10))*INDEX(TrackData!$G$6:$G$315,MOD(INT(G553),ReadMe!$C$9)+1)*IF(AND($A554&gt;=Drivers!$I$10,$A554&lt;Drivers!$I$10+Drivers!$J$10),Drivers!$K$10,1)*IF(AND($A554&gt;=Drivers!$L$10,$A554&lt;Drivers!$L$10+Drivers!$M$10),Drivers!$N$10,1)))</x:f>
        <x:v>0</x:v>
      </x:c>
      <x:c r="N554" s="97" t="n">
        <x:f>IF(OR($A554&lt;=Drivers!$H$11,H553&gt;=ReadMe!$C$10),0,MAX(ReadMe!$C$15,(Drivers!$E$11+Drivers!$F$11*SIN($A554*ReadMe!$C$14+Drivers!$G$11))*INDEX(TrackData!$G$6:$G$315,MOD(INT(H553),ReadMe!$C$9)+1)*IF(AND($A554&gt;=Drivers!$I$11,$A554&lt;Drivers!$I$11+Drivers!$J$11),Drivers!$K$11,1)*IF(AND($A554&gt;=Drivers!$L$11,$A554&lt;Drivers!$L$11+Drivers!$M$11),Drivers!$N$11,1)))</x:f>
        <x:v>0</x:v>
      </x:c>
      <x:c r="O554" t="n">
        <x:f>MIN(ReadMe!$C$8,MAX(0,INT(C554/ReadMe!$C$9)))</x:f>
        <x:v>3</x:v>
      </x:c>
      <x:c r="P554" t="n">
        <x:f>MIN(ReadMe!$C$8,MAX(0,INT(D554/ReadMe!$C$9)))</x:f>
        <x:v>3</x:v>
      </x:c>
      <x:c r="Q554" t="n">
        <x:f>MIN(ReadMe!$C$8,MAX(0,INT(E554/ReadMe!$C$9)))</x:f>
        <x:v>3</x:v>
      </x:c>
      <x:c r="R554" t="n">
        <x:f>MIN(ReadMe!$C$8,MAX(0,INT(F554/ReadMe!$C$9)))</x:f>
        <x:v>3</x:v>
      </x:c>
      <x:c r="S554" t="n">
        <x:f>MIN(ReadMe!$C$8,MAX(0,INT(G554/ReadMe!$C$9)))</x:f>
        <x:v>3</x:v>
      </x:c>
      <x:c r="T554" t="n">
        <x:f>MIN(ReadMe!$C$8,MAX(0,INT(H554/ReadMe!$C$9)))</x:f>
        <x:v>3</x:v>
      </x:c>
    </x:row>
    <x:row r="555">
      <x:c r="A555" t="n">
        <x:v>549</x:v>
      </x:c>
      <x:c r="B555" s="97" t="n">
        <x:f>A555*ReadMe!$C$12</x:f>
        <x:v>137.25</x:v>
      </x:c>
      <x:c r="C555" s="97" t="n">
        <x:f>MIN(ReadMe!$C$10,C554+I555)</x:f>
        <x:v>930</x:v>
      </x:c>
      <x:c r="D555" s="97" t="n">
        <x:f>MIN(ReadMe!$C$10,D554+J555)</x:f>
        <x:v>930</x:v>
      </x:c>
      <x:c r="E555" s="97" t="n">
        <x:f>MIN(ReadMe!$C$10,E554+K555)</x:f>
        <x:v>930</x:v>
      </x:c>
      <x:c r="F555" s="97" t="n">
        <x:f>MIN(ReadMe!$C$10,F554+L555)</x:f>
        <x:v>930</x:v>
      </x:c>
      <x:c r="G555" s="97" t="n">
        <x:f>MIN(ReadMe!$C$10,G554+M555)</x:f>
        <x:v>930</x:v>
      </x:c>
      <x:c r="H555" s="97" t="n">
        <x:f>MIN(ReadMe!$C$10,H554+N555)</x:f>
        <x:v>930</x:v>
      </x:c>
      <x:c r="I555" s="97" t="n">
        <x:f>IF(OR($A555&lt;=Drivers!$H$6,C554&gt;=ReadMe!$C$10),0,MAX(ReadMe!$C$15,(Drivers!$E$6+Drivers!$F$6*SIN($A555*ReadMe!$C$14+Drivers!$G$6))*INDEX(TrackData!$G$6:$G$315,MOD(INT(C554),ReadMe!$C$9)+1)*IF(AND($A555&gt;=Drivers!$I$6,$A555&lt;Drivers!$I$6+Drivers!$J$6),Drivers!$K$6,1)*IF(AND($A555&gt;=Drivers!$L$6,$A555&lt;Drivers!$L$6+Drivers!$M$6),Drivers!$N$6,1)))</x:f>
        <x:v>0</x:v>
      </x:c>
      <x:c r="J555" s="97" t="n">
        <x:f>IF(OR($A555&lt;=Drivers!$H$7,D554&gt;=ReadMe!$C$10),0,MAX(ReadMe!$C$15,(Drivers!$E$7+Drivers!$F$7*SIN($A555*ReadMe!$C$14+Drivers!$G$7))*INDEX(TrackData!$G$6:$G$315,MOD(INT(D554),ReadMe!$C$9)+1)*IF(AND($A555&gt;=Drivers!$I$7,$A555&lt;Drivers!$I$7+Drivers!$J$7),Drivers!$K$7,1)*IF(AND($A555&gt;=Drivers!$L$7,$A555&lt;Drivers!$L$7+Drivers!$M$7),Drivers!$N$7,1)))</x:f>
        <x:v>0</x:v>
      </x:c>
      <x:c r="K555" s="97" t="n">
        <x:f>IF(OR($A555&lt;=Drivers!$H$8,E554&gt;=ReadMe!$C$10),0,MAX(ReadMe!$C$15,(Drivers!$E$8+Drivers!$F$8*SIN($A555*ReadMe!$C$14+Drivers!$G$8))*INDEX(TrackData!$G$6:$G$315,MOD(INT(E554),ReadMe!$C$9)+1)*IF(AND($A555&gt;=Drivers!$I$8,$A555&lt;Drivers!$I$8+Drivers!$J$8),Drivers!$K$8,1)*IF(AND($A555&gt;=Drivers!$L$8,$A555&lt;Drivers!$L$8+Drivers!$M$8),Drivers!$N$8,1)))</x:f>
        <x:v>0</x:v>
      </x:c>
      <x:c r="L555" s="97" t="n">
        <x:f>IF(OR($A555&lt;=Drivers!$H$9,F554&gt;=ReadMe!$C$10),0,MAX(ReadMe!$C$15,(Drivers!$E$9+Drivers!$F$9*SIN($A555*ReadMe!$C$14+Drivers!$G$9))*INDEX(TrackData!$G$6:$G$315,MOD(INT(F554),ReadMe!$C$9)+1)*IF(AND($A555&gt;=Drivers!$I$9,$A555&lt;Drivers!$I$9+Drivers!$J$9),Drivers!$K$9,1)*IF(AND($A555&gt;=Drivers!$L$9,$A555&lt;Drivers!$L$9+Drivers!$M$9),Drivers!$N$9,1)))</x:f>
        <x:v>0</x:v>
      </x:c>
      <x:c r="M555" s="97" t="n">
        <x:f>IF(OR($A555&lt;=Drivers!$H$10,G554&gt;=ReadMe!$C$10),0,MAX(ReadMe!$C$15,(Drivers!$E$10+Drivers!$F$10*SIN($A555*ReadMe!$C$14+Drivers!$G$10))*INDEX(TrackData!$G$6:$G$315,MOD(INT(G554),ReadMe!$C$9)+1)*IF(AND($A555&gt;=Drivers!$I$10,$A555&lt;Drivers!$I$10+Drivers!$J$10),Drivers!$K$10,1)*IF(AND($A555&gt;=Drivers!$L$10,$A555&lt;Drivers!$L$10+Drivers!$M$10),Drivers!$N$10,1)))</x:f>
        <x:v>0</x:v>
      </x:c>
      <x:c r="N555" s="97" t="n">
        <x:f>IF(OR($A555&lt;=Drivers!$H$11,H554&gt;=ReadMe!$C$10),0,MAX(ReadMe!$C$15,(Drivers!$E$11+Drivers!$F$11*SIN($A555*ReadMe!$C$14+Drivers!$G$11))*INDEX(TrackData!$G$6:$G$315,MOD(INT(H554),ReadMe!$C$9)+1)*IF(AND($A555&gt;=Drivers!$I$11,$A555&lt;Drivers!$I$11+Drivers!$J$11),Drivers!$K$11,1)*IF(AND($A555&gt;=Drivers!$L$11,$A555&lt;Drivers!$L$11+Drivers!$M$11),Drivers!$N$11,1)))</x:f>
        <x:v>0</x:v>
      </x:c>
      <x:c r="O555" t="n">
        <x:f>MIN(ReadMe!$C$8,MAX(0,INT(C555/ReadMe!$C$9)))</x:f>
        <x:v>3</x:v>
      </x:c>
      <x:c r="P555" t="n">
        <x:f>MIN(ReadMe!$C$8,MAX(0,INT(D555/ReadMe!$C$9)))</x:f>
        <x:v>3</x:v>
      </x:c>
      <x:c r="Q555" t="n">
        <x:f>MIN(ReadMe!$C$8,MAX(0,INT(E555/ReadMe!$C$9)))</x:f>
        <x:v>3</x:v>
      </x:c>
      <x:c r="R555" t="n">
        <x:f>MIN(ReadMe!$C$8,MAX(0,INT(F555/ReadMe!$C$9)))</x:f>
        <x:v>3</x:v>
      </x:c>
      <x:c r="S555" t="n">
        <x:f>MIN(ReadMe!$C$8,MAX(0,INT(G555/ReadMe!$C$9)))</x:f>
        <x:v>3</x:v>
      </x:c>
      <x:c r="T555" t="n">
        <x:f>MIN(ReadMe!$C$8,MAX(0,INT(H555/ReadMe!$C$9)))</x:f>
        <x:v>3</x:v>
      </x:c>
    </x:row>
    <x:row r="556">
      <x:c r="A556" t="n">
        <x:v>550</x:v>
      </x:c>
      <x:c r="B556" s="97" t="n">
        <x:f>A556*ReadMe!$C$12</x:f>
        <x:v>137.5</x:v>
      </x:c>
      <x:c r="C556" s="97" t="n">
        <x:f>MIN(ReadMe!$C$10,C555+I556)</x:f>
        <x:v>930</x:v>
      </x:c>
      <x:c r="D556" s="97" t="n">
        <x:f>MIN(ReadMe!$C$10,D555+J556)</x:f>
        <x:v>930</x:v>
      </x:c>
      <x:c r="E556" s="97" t="n">
        <x:f>MIN(ReadMe!$C$10,E555+K556)</x:f>
        <x:v>930</x:v>
      </x:c>
      <x:c r="F556" s="97" t="n">
        <x:f>MIN(ReadMe!$C$10,F555+L556)</x:f>
        <x:v>930</x:v>
      </x:c>
      <x:c r="G556" s="97" t="n">
        <x:f>MIN(ReadMe!$C$10,G555+M556)</x:f>
        <x:v>930</x:v>
      </x:c>
      <x:c r="H556" s="97" t="n">
        <x:f>MIN(ReadMe!$C$10,H555+N556)</x:f>
        <x:v>930</x:v>
      </x:c>
      <x:c r="I556" s="97" t="n">
        <x:f>IF(OR($A556&lt;=Drivers!$H$6,C555&gt;=ReadMe!$C$10),0,MAX(ReadMe!$C$15,(Drivers!$E$6+Drivers!$F$6*SIN($A556*ReadMe!$C$14+Drivers!$G$6))*INDEX(TrackData!$G$6:$G$315,MOD(INT(C555),ReadMe!$C$9)+1)*IF(AND($A556&gt;=Drivers!$I$6,$A556&lt;Drivers!$I$6+Drivers!$J$6),Drivers!$K$6,1)*IF(AND($A556&gt;=Drivers!$L$6,$A556&lt;Drivers!$L$6+Drivers!$M$6),Drivers!$N$6,1)))</x:f>
        <x:v>0</x:v>
      </x:c>
      <x:c r="J556" s="97" t="n">
        <x:f>IF(OR($A556&lt;=Drivers!$H$7,D555&gt;=ReadMe!$C$10),0,MAX(ReadMe!$C$15,(Drivers!$E$7+Drivers!$F$7*SIN($A556*ReadMe!$C$14+Drivers!$G$7))*INDEX(TrackData!$G$6:$G$315,MOD(INT(D555),ReadMe!$C$9)+1)*IF(AND($A556&gt;=Drivers!$I$7,$A556&lt;Drivers!$I$7+Drivers!$J$7),Drivers!$K$7,1)*IF(AND($A556&gt;=Drivers!$L$7,$A556&lt;Drivers!$L$7+Drivers!$M$7),Drivers!$N$7,1)))</x:f>
        <x:v>0</x:v>
      </x:c>
      <x:c r="K556" s="97" t="n">
        <x:f>IF(OR($A556&lt;=Drivers!$H$8,E555&gt;=ReadMe!$C$10),0,MAX(ReadMe!$C$15,(Drivers!$E$8+Drivers!$F$8*SIN($A556*ReadMe!$C$14+Drivers!$G$8))*INDEX(TrackData!$G$6:$G$315,MOD(INT(E555),ReadMe!$C$9)+1)*IF(AND($A556&gt;=Drivers!$I$8,$A556&lt;Drivers!$I$8+Drivers!$J$8),Drivers!$K$8,1)*IF(AND($A556&gt;=Drivers!$L$8,$A556&lt;Drivers!$L$8+Drivers!$M$8),Drivers!$N$8,1)))</x:f>
        <x:v>0</x:v>
      </x:c>
      <x:c r="L556" s="97" t="n">
        <x:f>IF(OR($A556&lt;=Drivers!$H$9,F555&gt;=ReadMe!$C$10),0,MAX(ReadMe!$C$15,(Drivers!$E$9+Drivers!$F$9*SIN($A556*ReadMe!$C$14+Drivers!$G$9))*INDEX(TrackData!$G$6:$G$315,MOD(INT(F555),ReadMe!$C$9)+1)*IF(AND($A556&gt;=Drivers!$I$9,$A556&lt;Drivers!$I$9+Drivers!$J$9),Drivers!$K$9,1)*IF(AND($A556&gt;=Drivers!$L$9,$A556&lt;Drivers!$L$9+Drivers!$M$9),Drivers!$N$9,1)))</x:f>
        <x:v>0</x:v>
      </x:c>
      <x:c r="M556" s="97" t="n">
        <x:f>IF(OR($A556&lt;=Drivers!$H$10,G555&gt;=ReadMe!$C$10),0,MAX(ReadMe!$C$15,(Drivers!$E$10+Drivers!$F$10*SIN($A556*ReadMe!$C$14+Drivers!$G$10))*INDEX(TrackData!$G$6:$G$315,MOD(INT(G555),ReadMe!$C$9)+1)*IF(AND($A556&gt;=Drivers!$I$10,$A556&lt;Drivers!$I$10+Drivers!$J$10),Drivers!$K$10,1)*IF(AND($A556&gt;=Drivers!$L$10,$A556&lt;Drivers!$L$10+Drivers!$M$10),Drivers!$N$10,1)))</x:f>
        <x:v>0</x:v>
      </x:c>
      <x:c r="N556" s="97" t="n">
        <x:f>IF(OR($A556&lt;=Drivers!$H$11,H555&gt;=ReadMe!$C$10),0,MAX(ReadMe!$C$15,(Drivers!$E$11+Drivers!$F$11*SIN($A556*ReadMe!$C$14+Drivers!$G$11))*INDEX(TrackData!$G$6:$G$315,MOD(INT(H555),ReadMe!$C$9)+1)*IF(AND($A556&gt;=Drivers!$I$11,$A556&lt;Drivers!$I$11+Drivers!$J$11),Drivers!$K$11,1)*IF(AND($A556&gt;=Drivers!$L$11,$A556&lt;Drivers!$L$11+Drivers!$M$11),Drivers!$N$11,1)))</x:f>
        <x:v>0</x:v>
      </x:c>
      <x:c r="O556" t="n">
        <x:f>MIN(ReadMe!$C$8,MAX(0,INT(C556/ReadMe!$C$9)))</x:f>
        <x:v>3</x:v>
      </x:c>
      <x:c r="P556" t="n">
        <x:f>MIN(ReadMe!$C$8,MAX(0,INT(D556/ReadMe!$C$9)))</x:f>
        <x:v>3</x:v>
      </x:c>
      <x:c r="Q556" t="n">
        <x:f>MIN(ReadMe!$C$8,MAX(0,INT(E556/ReadMe!$C$9)))</x:f>
        <x:v>3</x:v>
      </x:c>
      <x:c r="R556" t="n">
        <x:f>MIN(ReadMe!$C$8,MAX(0,INT(F556/ReadMe!$C$9)))</x:f>
        <x:v>3</x:v>
      </x:c>
      <x:c r="S556" t="n">
        <x:f>MIN(ReadMe!$C$8,MAX(0,INT(G556/ReadMe!$C$9)))</x:f>
        <x:v>3</x:v>
      </x:c>
      <x:c r="T556" t="n">
        <x:f>MIN(ReadMe!$C$8,MAX(0,INT(H556/ReadMe!$C$9)))</x:f>
        <x:v>3</x:v>
      </x:c>
    </x:row>
    <x:row r="557">
      <x:c r="A557" t="n">
        <x:v>551</x:v>
      </x:c>
      <x:c r="B557" s="97" t="n">
        <x:f>A557*ReadMe!$C$12</x:f>
        <x:v>137.75</x:v>
      </x:c>
      <x:c r="C557" s="97" t="n">
        <x:f>MIN(ReadMe!$C$10,C556+I557)</x:f>
        <x:v>930</x:v>
      </x:c>
      <x:c r="D557" s="97" t="n">
        <x:f>MIN(ReadMe!$C$10,D556+J557)</x:f>
        <x:v>930</x:v>
      </x:c>
      <x:c r="E557" s="97" t="n">
        <x:f>MIN(ReadMe!$C$10,E556+K557)</x:f>
        <x:v>930</x:v>
      </x:c>
      <x:c r="F557" s="97" t="n">
        <x:f>MIN(ReadMe!$C$10,F556+L557)</x:f>
        <x:v>930</x:v>
      </x:c>
      <x:c r="G557" s="97" t="n">
        <x:f>MIN(ReadMe!$C$10,G556+M557)</x:f>
        <x:v>930</x:v>
      </x:c>
      <x:c r="H557" s="97" t="n">
        <x:f>MIN(ReadMe!$C$10,H556+N557)</x:f>
        <x:v>930</x:v>
      </x:c>
      <x:c r="I557" s="97" t="n">
        <x:f>IF(OR($A557&lt;=Drivers!$H$6,C556&gt;=ReadMe!$C$10),0,MAX(ReadMe!$C$15,(Drivers!$E$6+Drivers!$F$6*SIN($A557*ReadMe!$C$14+Drivers!$G$6))*INDEX(TrackData!$G$6:$G$315,MOD(INT(C556),ReadMe!$C$9)+1)*IF(AND($A557&gt;=Drivers!$I$6,$A557&lt;Drivers!$I$6+Drivers!$J$6),Drivers!$K$6,1)*IF(AND($A557&gt;=Drivers!$L$6,$A557&lt;Drivers!$L$6+Drivers!$M$6),Drivers!$N$6,1)))</x:f>
        <x:v>0</x:v>
      </x:c>
      <x:c r="J557" s="97" t="n">
        <x:f>IF(OR($A557&lt;=Drivers!$H$7,D556&gt;=ReadMe!$C$10),0,MAX(ReadMe!$C$15,(Drivers!$E$7+Drivers!$F$7*SIN($A557*ReadMe!$C$14+Drivers!$G$7))*INDEX(TrackData!$G$6:$G$315,MOD(INT(D556),ReadMe!$C$9)+1)*IF(AND($A557&gt;=Drivers!$I$7,$A557&lt;Drivers!$I$7+Drivers!$J$7),Drivers!$K$7,1)*IF(AND($A557&gt;=Drivers!$L$7,$A557&lt;Drivers!$L$7+Drivers!$M$7),Drivers!$N$7,1)))</x:f>
        <x:v>0</x:v>
      </x:c>
      <x:c r="K557" s="97" t="n">
        <x:f>IF(OR($A557&lt;=Drivers!$H$8,E556&gt;=ReadMe!$C$10),0,MAX(ReadMe!$C$15,(Drivers!$E$8+Drivers!$F$8*SIN($A557*ReadMe!$C$14+Drivers!$G$8))*INDEX(TrackData!$G$6:$G$315,MOD(INT(E556),ReadMe!$C$9)+1)*IF(AND($A557&gt;=Drivers!$I$8,$A557&lt;Drivers!$I$8+Drivers!$J$8),Drivers!$K$8,1)*IF(AND($A557&gt;=Drivers!$L$8,$A557&lt;Drivers!$L$8+Drivers!$M$8),Drivers!$N$8,1)))</x:f>
        <x:v>0</x:v>
      </x:c>
      <x:c r="L557" s="97" t="n">
        <x:f>IF(OR($A557&lt;=Drivers!$H$9,F556&gt;=ReadMe!$C$10),0,MAX(ReadMe!$C$15,(Drivers!$E$9+Drivers!$F$9*SIN($A557*ReadMe!$C$14+Drivers!$G$9))*INDEX(TrackData!$G$6:$G$315,MOD(INT(F556),ReadMe!$C$9)+1)*IF(AND($A557&gt;=Drivers!$I$9,$A557&lt;Drivers!$I$9+Drivers!$J$9),Drivers!$K$9,1)*IF(AND($A557&gt;=Drivers!$L$9,$A557&lt;Drivers!$L$9+Drivers!$M$9),Drivers!$N$9,1)))</x:f>
        <x:v>0</x:v>
      </x:c>
      <x:c r="M557" s="97" t="n">
        <x:f>IF(OR($A557&lt;=Drivers!$H$10,G556&gt;=ReadMe!$C$10),0,MAX(ReadMe!$C$15,(Drivers!$E$10+Drivers!$F$10*SIN($A557*ReadMe!$C$14+Drivers!$G$10))*INDEX(TrackData!$G$6:$G$315,MOD(INT(G556),ReadMe!$C$9)+1)*IF(AND($A557&gt;=Drivers!$I$10,$A557&lt;Drivers!$I$10+Drivers!$J$10),Drivers!$K$10,1)*IF(AND($A557&gt;=Drivers!$L$10,$A557&lt;Drivers!$L$10+Drivers!$M$10),Drivers!$N$10,1)))</x:f>
        <x:v>0</x:v>
      </x:c>
      <x:c r="N557" s="97" t="n">
        <x:f>IF(OR($A557&lt;=Drivers!$H$11,H556&gt;=ReadMe!$C$10),0,MAX(ReadMe!$C$15,(Drivers!$E$11+Drivers!$F$11*SIN($A557*ReadMe!$C$14+Drivers!$G$11))*INDEX(TrackData!$G$6:$G$315,MOD(INT(H556),ReadMe!$C$9)+1)*IF(AND($A557&gt;=Drivers!$I$11,$A557&lt;Drivers!$I$11+Drivers!$J$11),Drivers!$K$11,1)*IF(AND($A557&gt;=Drivers!$L$11,$A557&lt;Drivers!$L$11+Drivers!$M$11),Drivers!$N$11,1)))</x:f>
        <x:v>0</x:v>
      </x:c>
      <x:c r="O557" t="n">
        <x:f>MIN(ReadMe!$C$8,MAX(0,INT(C557/ReadMe!$C$9)))</x:f>
        <x:v>3</x:v>
      </x:c>
      <x:c r="P557" t="n">
        <x:f>MIN(ReadMe!$C$8,MAX(0,INT(D557/ReadMe!$C$9)))</x:f>
        <x:v>3</x:v>
      </x:c>
      <x:c r="Q557" t="n">
        <x:f>MIN(ReadMe!$C$8,MAX(0,INT(E557/ReadMe!$C$9)))</x:f>
        <x:v>3</x:v>
      </x:c>
      <x:c r="R557" t="n">
        <x:f>MIN(ReadMe!$C$8,MAX(0,INT(F557/ReadMe!$C$9)))</x:f>
        <x:v>3</x:v>
      </x:c>
      <x:c r="S557" t="n">
        <x:f>MIN(ReadMe!$C$8,MAX(0,INT(G557/ReadMe!$C$9)))</x:f>
        <x:v>3</x:v>
      </x:c>
      <x:c r="T557" t="n">
        <x:f>MIN(ReadMe!$C$8,MAX(0,INT(H557/ReadMe!$C$9)))</x:f>
        <x:v>3</x:v>
      </x:c>
    </x:row>
    <x:row r="558">
      <x:c r="A558" t="n">
        <x:v>552</x:v>
      </x:c>
      <x:c r="B558" s="97" t="n">
        <x:f>A558*ReadMe!$C$12</x:f>
        <x:v>138</x:v>
      </x:c>
      <x:c r="C558" s="97" t="n">
        <x:f>MIN(ReadMe!$C$10,C557+I558)</x:f>
        <x:v>930</x:v>
      </x:c>
      <x:c r="D558" s="97" t="n">
        <x:f>MIN(ReadMe!$C$10,D557+J558)</x:f>
        <x:v>930</x:v>
      </x:c>
      <x:c r="E558" s="97" t="n">
        <x:f>MIN(ReadMe!$C$10,E557+K558)</x:f>
        <x:v>930</x:v>
      </x:c>
      <x:c r="F558" s="97" t="n">
        <x:f>MIN(ReadMe!$C$10,F557+L558)</x:f>
        <x:v>930</x:v>
      </x:c>
      <x:c r="G558" s="97" t="n">
        <x:f>MIN(ReadMe!$C$10,G557+M558)</x:f>
        <x:v>930</x:v>
      </x:c>
      <x:c r="H558" s="97" t="n">
        <x:f>MIN(ReadMe!$C$10,H557+N558)</x:f>
        <x:v>930</x:v>
      </x:c>
      <x:c r="I558" s="97" t="n">
        <x:f>IF(OR($A558&lt;=Drivers!$H$6,C557&gt;=ReadMe!$C$10),0,MAX(ReadMe!$C$15,(Drivers!$E$6+Drivers!$F$6*SIN($A558*ReadMe!$C$14+Drivers!$G$6))*INDEX(TrackData!$G$6:$G$315,MOD(INT(C557),ReadMe!$C$9)+1)*IF(AND($A558&gt;=Drivers!$I$6,$A558&lt;Drivers!$I$6+Drivers!$J$6),Drivers!$K$6,1)*IF(AND($A558&gt;=Drivers!$L$6,$A558&lt;Drivers!$L$6+Drivers!$M$6),Drivers!$N$6,1)))</x:f>
        <x:v>0</x:v>
      </x:c>
      <x:c r="J558" s="97" t="n">
        <x:f>IF(OR($A558&lt;=Drivers!$H$7,D557&gt;=ReadMe!$C$10),0,MAX(ReadMe!$C$15,(Drivers!$E$7+Drivers!$F$7*SIN($A558*ReadMe!$C$14+Drivers!$G$7))*INDEX(TrackData!$G$6:$G$315,MOD(INT(D557),ReadMe!$C$9)+1)*IF(AND($A558&gt;=Drivers!$I$7,$A558&lt;Drivers!$I$7+Drivers!$J$7),Drivers!$K$7,1)*IF(AND($A558&gt;=Drivers!$L$7,$A558&lt;Drivers!$L$7+Drivers!$M$7),Drivers!$N$7,1)))</x:f>
        <x:v>0</x:v>
      </x:c>
      <x:c r="K558" s="97" t="n">
        <x:f>IF(OR($A558&lt;=Drivers!$H$8,E557&gt;=ReadMe!$C$10),0,MAX(ReadMe!$C$15,(Drivers!$E$8+Drivers!$F$8*SIN($A558*ReadMe!$C$14+Drivers!$G$8))*INDEX(TrackData!$G$6:$G$315,MOD(INT(E557),ReadMe!$C$9)+1)*IF(AND($A558&gt;=Drivers!$I$8,$A558&lt;Drivers!$I$8+Drivers!$J$8),Drivers!$K$8,1)*IF(AND($A558&gt;=Drivers!$L$8,$A558&lt;Drivers!$L$8+Drivers!$M$8),Drivers!$N$8,1)))</x:f>
        <x:v>0</x:v>
      </x:c>
      <x:c r="L558" s="97" t="n">
        <x:f>IF(OR($A558&lt;=Drivers!$H$9,F557&gt;=ReadMe!$C$10),0,MAX(ReadMe!$C$15,(Drivers!$E$9+Drivers!$F$9*SIN($A558*ReadMe!$C$14+Drivers!$G$9))*INDEX(TrackData!$G$6:$G$315,MOD(INT(F557),ReadMe!$C$9)+1)*IF(AND($A558&gt;=Drivers!$I$9,$A558&lt;Drivers!$I$9+Drivers!$J$9),Drivers!$K$9,1)*IF(AND($A558&gt;=Drivers!$L$9,$A558&lt;Drivers!$L$9+Drivers!$M$9),Drivers!$N$9,1)))</x:f>
        <x:v>0</x:v>
      </x:c>
      <x:c r="M558" s="97" t="n">
        <x:f>IF(OR($A558&lt;=Drivers!$H$10,G557&gt;=ReadMe!$C$10),0,MAX(ReadMe!$C$15,(Drivers!$E$10+Drivers!$F$10*SIN($A558*ReadMe!$C$14+Drivers!$G$10))*INDEX(TrackData!$G$6:$G$315,MOD(INT(G557),ReadMe!$C$9)+1)*IF(AND($A558&gt;=Drivers!$I$10,$A558&lt;Drivers!$I$10+Drivers!$J$10),Drivers!$K$10,1)*IF(AND($A558&gt;=Drivers!$L$10,$A558&lt;Drivers!$L$10+Drivers!$M$10),Drivers!$N$10,1)))</x:f>
        <x:v>0</x:v>
      </x:c>
      <x:c r="N558" s="97" t="n">
        <x:f>IF(OR($A558&lt;=Drivers!$H$11,H557&gt;=ReadMe!$C$10),0,MAX(ReadMe!$C$15,(Drivers!$E$11+Drivers!$F$11*SIN($A558*ReadMe!$C$14+Drivers!$G$11))*INDEX(TrackData!$G$6:$G$315,MOD(INT(H557),ReadMe!$C$9)+1)*IF(AND($A558&gt;=Drivers!$I$11,$A558&lt;Drivers!$I$11+Drivers!$J$11),Drivers!$K$11,1)*IF(AND($A558&gt;=Drivers!$L$11,$A558&lt;Drivers!$L$11+Drivers!$M$11),Drivers!$N$11,1)))</x:f>
        <x:v>0</x:v>
      </x:c>
      <x:c r="O558" t="n">
        <x:f>MIN(ReadMe!$C$8,MAX(0,INT(C558/ReadMe!$C$9)))</x:f>
        <x:v>3</x:v>
      </x:c>
      <x:c r="P558" t="n">
        <x:f>MIN(ReadMe!$C$8,MAX(0,INT(D558/ReadMe!$C$9)))</x:f>
        <x:v>3</x:v>
      </x:c>
      <x:c r="Q558" t="n">
        <x:f>MIN(ReadMe!$C$8,MAX(0,INT(E558/ReadMe!$C$9)))</x:f>
        <x:v>3</x:v>
      </x:c>
      <x:c r="R558" t="n">
        <x:f>MIN(ReadMe!$C$8,MAX(0,INT(F558/ReadMe!$C$9)))</x:f>
        <x:v>3</x:v>
      </x:c>
      <x:c r="S558" t="n">
        <x:f>MIN(ReadMe!$C$8,MAX(0,INT(G558/ReadMe!$C$9)))</x:f>
        <x:v>3</x:v>
      </x:c>
      <x:c r="T558" t="n">
        <x:f>MIN(ReadMe!$C$8,MAX(0,INT(H558/ReadMe!$C$9)))</x:f>
        <x:v>3</x:v>
      </x:c>
    </x:row>
    <x:row r="559">
      <x:c r="A559" t="n">
        <x:v>553</x:v>
      </x:c>
      <x:c r="B559" s="97" t="n">
        <x:f>A559*ReadMe!$C$12</x:f>
        <x:v>138.25</x:v>
      </x:c>
      <x:c r="C559" s="97" t="n">
        <x:f>MIN(ReadMe!$C$10,C558+I559)</x:f>
        <x:v>930</x:v>
      </x:c>
      <x:c r="D559" s="97" t="n">
        <x:f>MIN(ReadMe!$C$10,D558+J559)</x:f>
        <x:v>930</x:v>
      </x:c>
      <x:c r="E559" s="97" t="n">
        <x:f>MIN(ReadMe!$C$10,E558+K559)</x:f>
        <x:v>930</x:v>
      </x:c>
      <x:c r="F559" s="97" t="n">
        <x:f>MIN(ReadMe!$C$10,F558+L559)</x:f>
        <x:v>930</x:v>
      </x:c>
      <x:c r="G559" s="97" t="n">
        <x:f>MIN(ReadMe!$C$10,G558+M559)</x:f>
        <x:v>930</x:v>
      </x:c>
      <x:c r="H559" s="97" t="n">
        <x:f>MIN(ReadMe!$C$10,H558+N559)</x:f>
        <x:v>930</x:v>
      </x:c>
      <x:c r="I559" s="97" t="n">
        <x:f>IF(OR($A559&lt;=Drivers!$H$6,C558&gt;=ReadMe!$C$10),0,MAX(ReadMe!$C$15,(Drivers!$E$6+Drivers!$F$6*SIN($A559*ReadMe!$C$14+Drivers!$G$6))*INDEX(TrackData!$G$6:$G$315,MOD(INT(C558),ReadMe!$C$9)+1)*IF(AND($A559&gt;=Drivers!$I$6,$A559&lt;Drivers!$I$6+Drivers!$J$6),Drivers!$K$6,1)*IF(AND($A559&gt;=Drivers!$L$6,$A559&lt;Drivers!$L$6+Drivers!$M$6),Drivers!$N$6,1)))</x:f>
        <x:v>0</x:v>
      </x:c>
      <x:c r="J559" s="97" t="n">
        <x:f>IF(OR($A559&lt;=Drivers!$H$7,D558&gt;=ReadMe!$C$10),0,MAX(ReadMe!$C$15,(Drivers!$E$7+Drivers!$F$7*SIN($A559*ReadMe!$C$14+Drivers!$G$7))*INDEX(TrackData!$G$6:$G$315,MOD(INT(D558),ReadMe!$C$9)+1)*IF(AND($A559&gt;=Drivers!$I$7,$A559&lt;Drivers!$I$7+Drivers!$J$7),Drivers!$K$7,1)*IF(AND($A559&gt;=Drivers!$L$7,$A559&lt;Drivers!$L$7+Drivers!$M$7),Drivers!$N$7,1)))</x:f>
        <x:v>0</x:v>
      </x:c>
      <x:c r="K559" s="97" t="n">
        <x:f>IF(OR($A559&lt;=Drivers!$H$8,E558&gt;=ReadMe!$C$10),0,MAX(ReadMe!$C$15,(Drivers!$E$8+Drivers!$F$8*SIN($A559*ReadMe!$C$14+Drivers!$G$8))*INDEX(TrackData!$G$6:$G$315,MOD(INT(E558),ReadMe!$C$9)+1)*IF(AND($A559&gt;=Drivers!$I$8,$A559&lt;Drivers!$I$8+Drivers!$J$8),Drivers!$K$8,1)*IF(AND($A559&gt;=Drivers!$L$8,$A559&lt;Drivers!$L$8+Drivers!$M$8),Drivers!$N$8,1)))</x:f>
        <x:v>0</x:v>
      </x:c>
      <x:c r="L559" s="97" t="n">
        <x:f>IF(OR($A559&lt;=Drivers!$H$9,F558&gt;=ReadMe!$C$10),0,MAX(ReadMe!$C$15,(Drivers!$E$9+Drivers!$F$9*SIN($A559*ReadMe!$C$14+Drivers!$G$9))*INDEX(TrackData!$G$6:$G$315,MOD(INT(F558),ReadMe!$C$9)+1)*IF(AND($A559&gt;=Drivers!$I$9,$A559&lt;Drivers!$I$9+Drivers!$J$9),Drivers!$K$9,1)*IF(AND($A559&gt;=Drivers!$L$9,$A559&lt;Drivers!$L$9+Drivers!$M$9),Drivers!$N$9,1)))</x:f>
        <x:v>0</x:v>
      </x:c>
      <x:c r="M559" s="97" t="n">
        <x:f>IF(OR($A559&lt;=Drivers!$H$10,G558&gt;=ReadMe!$C$10),0,MAX(ReadMe!$C$15,(Drivers!$E$10+Drivers!$F$10*SIN($A559*ReadMe!$C$14+Drivers!$G$10))*INDEX(TrackData!$G$6:$G$315,MOD(INT(G558),ReadMe!$C$9)+1)*IF(AND($A559&gt;=Drivers!$I$10,$A559&lt;Drivers!$I$10+Drivers!$J$10),Drivers!$K$10,1)*IF(AND($A559&gt;=Drivers!$L$10,$A559&lt;Drivers!$L$10+Drivers!$M$10),Drivers!$N$10,1)))</x:f>
        <x:v>0</x:v>
      </x:c>
      <x:c r="N559" s="97" t="n">
        <x:f>IF(OR($A559&lt;=Drivers!$H$11,H558&gt;=ReadMe!$C$10),0,MAX(ReadMe!$C$15,(Drivers!$E$11+Drivers!$F$11*SIN($A559*ReadMe!$C$14+Drivers!$G$11))*INDEX(TrackData!$G$6:$G$315,MOD(INT(H558),ReadMe!$C$9)+1)*IF(AND($A559&gt;=Drivers!$I$11,$A559&lt;Drivers!$I$11+Drivers!$J$11),Drivers!$K$11,1)*IF(AND($A559&gt;=Drivers!$L$11,$A559&lt;Drivers!$L$11+Drivers!$M$11),Drivers!$N$11,1)))</x:f>
        <x:v>0</x:v>
      </x:c>
      <x:c r="O559" t="n">
        <x:f>MIN(ReadMe!$C$8,MAX(0,INT(C559/ReadMe!$C$9)))</x:f>
        <x:v>3</x:v>
      </x:c>
      <x:c r="P559" t="n">
        <x:f>MIN(ReadMe!$C$8,MAX(0,INT(D559/ReadMe!$C$9)))</x:f>
        <x:v>3</x:v>
      </x:c>
      <x:c r="Q559" t="n">
        <x:f>MIN(ReadMe!$C$8,MAX(0,INT(E559/ReadMe!$C$9)))</x:f>
        <x:v>3</x:v>
      </x:c>
      <x:c r="R559" t="n">
        <x:f>MIN(ReadMe!$C$8,MAX(0,INT(F559/ReadMe!$C$9)))</x:f>
        <x:v>3</x:v>
      </x:c>
      <x:c r="S559" t="n">
        <x:f>MIN(ReadMe!$C$8,MAX(0,INT(G559/ReadMe!$C$9)))</x:f>
        <x:v>3</x:v>
      </x:c>
      <x:c r="T559" t="n">
        <x:f>MIN(ReadMe!$C$8,MAX(0,INT(H559/ReadMe!$C$9)))</x:f>
        <x:v>3</x:v>
      </x:c>
    </x:row>
    <x:row r="560">
      <x:c r="A560" t="n">
        <x:v>554</x:v>
      </x:c>
      <x:c r="B560" s="97" t="n">
        <x:f>A560*ReadMe!$C$12</x:f>
        <x:v>138.5</x:v>
      </x:c>
      <x:c r="C560" s="97" t="n">
        <x:f>MIN(ReadMe!$C$10,C559+I560)</x:f>
        <x:v>930</x:v>
      </x:c>
      <x:c r="D560" s="97" t="n">
        <x:f>MIN(ReadMe!$C$10,D559+J560)</x:f>
        <x:v>930</x:v>
      </x:c>
      <x:c r="E560" s="97" t="n">
        <x:f>MIN(ReadMe!$C$10,E559+K560)</x:f>
        <x:v>930</x:v>
      </x:c>
      <x:c r="F560" s="97" t="n">
        <x:f>MIN(ReadMe!$C$10,F559+L560)</x:f>
        <x:v>930</x:v>
      </x:c>
      <x:c r="G560" s="97" t="n">
        <x:f>MIN(ReadMe!$C$10,G559+M560)</x:f>
        <x:v>930</x:v>
      </x:c>
      <x:c r="H560" s="97" t="n">
        <x:f>MIN(ReadMe!$C$10,H559+N560)</x:f>
        <x:v>930</x:v>
      </x:c>
      <x:c r="I560" s="97" t="n">
        <x:f>IF(OR($A560&lt;=Drivers!$H$6,C559&gt;=ReadMe!$C$10),0,MAX(ReadMe!$C$15,(Drivers!$E$6+Drivers!$F$6*SIN($A560*ReadMe!$C$14+Drivers!$G$6))*INDEX(TrackData!$G$6:$G$315,MOD(INT(C559),ReadMe!$C$9)+1)*IF(AND($A560&gt;=Drivers!$I$6,$A560&lt;Drivers!$I$6+Drivers!$J$6),Drivers!$K$6,1)*IF(AND($A560&gt;=Drivers!$L$6,$A560&lt;Drivers!$L$6+Drivers!$M$6),Drivers!$N$6,1)))</x:f>
        <x:v>0</x:v>
      </x:c>
      <x:c r="J560" s="97" t="n">
        <x:f>IF(OR($A560&lt;=Drivers!$H$7,D559&gt;=ReadMe!$C$10),0,MAX(ReadMe!$C$15,(Drivers!$E$7+Drivers!$F$7*SIN($A560*ReadMe!$C$14+Drivers!$G$7))*INDEX(TrackData!$G$6:$G$315,MOD(INT(D559),ReadMe!$C$9)+1)*IF(AND($A560&gt;=Drivers!$I$7,$A560&lt;Drivers!$I$7+Drivers!$J$7),Drivers!$K$7,1)*IF(AND($A560&gt;=Drivers!$L$7,$A560&lt;Drivers!$L$7+Drivers!$M$7),Drivers!$N$7,1)))</x:f>
        <x:v>0</x:v>
      </x:c>
      <x:c r="K560" s="97" t="n">
        <x:f>IF(OR($A560&lt;=Drivers!$H$8,E559&gt;=ReadMe!$C$10),0,MAX(ReadMe!$C$15,(Drivers!$E$8+Drivers!$F$8*SIN($A560*ReadMe!$C$14+Drivers!$G$8))*INDEX(TrackData!$G$6:$G$315,MOD(INT(E559),ReadMe!$C$9)+1)*IF(AND($A560&gt;=Drivers!$I$8,$A560&lt;Drivers!$I$8+Drivers!$J$8),Drivers!$K$8,1)*IF(AND($A560&gt;=Drivers!$L$8,$A560&lt;Drivers!$L$8+Drivers!$M$8),Drivers!$N$8,1)))</x:f>
        <x:v>0</x:v>
      </x:c>
      <x:c r="L560" s="97" t="n">
        <x:f>IF(OR($A560&lt;=Drivers!$H$9,F559&gt;=ReadMe!$C$10),0,MAX(ReadMe!$C$15,(Drivers!$E$9+Drivers!$F$9*SIN($A560*ReadMe!$C$14+Drivers!$G$9))*INDEX(TrackData!$G$6:$G$315,MOD(INT(F559),ReadMe!$C$9)+1)*IF(AND($A560&gt;=Drivers!$I$9,$A560&lt;Drivers!$I$9+Drivers!$J$9),Drivers!$K$9,1)*IF(AND($A560&gt;=Drivers!$L$9,$A560&lt;Drivers!$L$9+Drivers!$M$9),Drivers!$N$9,1)))</x:f>
        <x:v>0</x:v>
      </x:c>
      <x:c r="M560" s="97" t="n">
        <x:f>IF(OR($A560&lt;=Drivers!$H$10,G559&gt;=ReadMe!$C$10),0,MAX(ReadMe!$C$15,(Drivers!$E$10+Drivers!$F$10*SIN($A560*ReadMe!$C$14+Drivers!$G$10))*INDEX(TrackData!$G$6:$G$315,MOD(INT(G559),ReadMe!$C$9)+1)*IF(AND($A560&gt;=Drivers!$I$10,$A560&lt;Drivers!$I$10+Drivers!$J$10),Drivers!$K$10,1)*IF(AND($A560&gt;=Drivers!$L$10,$A560&lt;Drivers!$L$10+Drivers!$M$10),Drivers!$N$10,1)))</x:f>
        <x:v>0</x:v>
      </x:c>
      <x:c r="N560" s="97" t="n">
        <x:f>IF(OR($A560&lt;=Drivers!$H$11,H559&gt;=ReadMe!$C$10),0,MAX(ReadMe!$C$15,(Drivers!$E$11+Drivers!$F$11*SIN($A560*ReadMe!$C$14+Drivers!$G$11))*INDEX(TrackData!$G$6:$G$315,MOD(INT(H559),ReadMe!$C$9)+1)*IF(AND($A560&gt;=Drivers!$I$11,$A560&lt;Drivers!$I$11+Drivers!$J$11),Drivers!$K$11,1)*IF(AND($A560&gt;=Drivers!$L$11,$A560&lt;Drivers!$L$11+Drivers!$M$11),Drivers!$N$11,1)))</x:f>
        <x:v>0</x:v>
      </x:c>
      <x:c r="O560" t="n">
        <x:f>MIN(ReadMe!$C$8,MAX(0,INT(C560/ReadMe!$C$9)))</x:f>
        <x:v>3</x:v>
      </x:c>
      <x:c r="P560" t="n">
        <x:f>MIN(ReadMe!$C$8,MAX(0,INT(D560/ReadMe!$C$9)))</x:f>
        <x:v>3</x:v>
      </x:c>
      <x:c r="Q560" t="n">
        <x:f>MIN(ReadMe!$C$8,MAX(0,INT(E560/ReadMe!$C$9)))</x:f>
        <x:v>3</x:v>
      </x:c>
      <x:c r="R560" t="n">
        <x:f>MIN(ReadMe!$C$8,MAX(0,INT(F560/ReadMe!$C$9)))</x:f>
        <x:v>3</x:v>
      </x:c>
      <x:c r="S560" t="n">
        <x:f>MIN(ReadMe!$C$8,MAX(0,INT(G560/ReadMe!$C$9)))</x:f>
        <x:v>3</x:v>
      </x:c>
      <x:c r="T560" t="n">
        <x:f>MIN(ReadMe!$C$8,MAX(0,INT(H560/ReadMe!$C$9)))</x:f>
        <x:v>3</x:v>
      </x:c>
    </x:row>
    <x:row r="561">
      <x:c r="A561" t="n">
        <x:v>555</x:v>
      </x:c>
      <x:c r="B561" s="97" t="n">
        <x:f>A561*ReadMe!$C$12</x:f>
        <x:v>138.75</x:v>
      </x:c>
      <x:c r="C561" s="97" t="n">
        <x:f>MIN(ReadMe!$C$10,C560+I561)</x:f>
        <x:v>930</x:v>
      </x:c>
      <x:c r="D561" s="97" t="n">
        <x:f>MIN(ReadMe!$C$10,D560+J561)</x:f>
        <x:v>930</x:v>
      </x:c>
      <x:c r="E561" s="97" t="n">
        <x:f>MIN(ReadMe!$C$10,E560+K561)</x:f>
        <x:v>930</x:v>
      </x:c>
      <x:c r="F561" s="97" t="n">
        <x:f>MIN(ReadMe!$C$10,F560+L561)</x:f>
        <x:v>930</x:v>
      </x:c>
      <x:c r="G561" s="97" t="n">
        <x:f>MIN(ReadMe!$C$10,G560+M561)</x:f>
        <x:v>930</x:v>
      </x:c>
      <x:c r="H561" s="97" t="n">
        <x:f>MIN(ReadMe!$C$10,H560+N561)</x:f>
        <x:v>930</x:v>
      </x:c>
      <x:c r="I561" s="97" t="n">
        <x:f>IF(OR($A561&lt;=Drivers!$H$6,C560&gt;=ReadMe!$C$10),0,MAX(ReadMe!$C$15,(Drivers!$E$6+Drivers!$F$6*SIN($A561*ReadMe!$C$14+Drivers!$G$6))*INDEX(TrackData!$G$6:$G$315,MOD(INT(C560),ReadMe!$C$9)+1)*IF(AND($A561&gt;=Drivers!$I$6,$A561&lt;Drivers!$I$6+Drivers!$J$6),Drivers!$K$6,1)*IF(AND($A561&gt;=Drivers!$L$6,$A561&lt;Drivers!$L$6+Drivers!$M$6),Drivers!$N$6,1)))</x:f>
        <x:v>0</x:v>
      </x:c>
      <x:c r="J561" s="97" t="n">
        <x:f>IF(OR($A561&lt;=Drivers!$H$7,D560&gt;=ReadMe!$C$10),0,MAX(ReadMe!$C$15,(Drivers!$E$7+Drivers!$F$7*SIN($A561*ReadMe!$C$14+Drivers!$G$7))*INDEX(TrackData!$G$6:$G$315,MOD(INT(D560),ReadMe!$C$9)+1)*IF(AND($A561&gt;=Drivers!$I$7,$A561&lt;Drivers!$I$7+Drivers!$J$7),Drivers!$K$7,1)*IF(AND($A561&gt;=Drivers!$L$7,$A561&lt;Drivers!$L$7+Drivers!$M$7),Drivers!$N$7,1)))</x:f>
        <x:v>0</x:v>
      </x:c>
      <x:c r="K561" s="97" t="n">
        <x:f>IF(OR($A561&lt;=Drivers!$H$8,E560&gt;=ReadMe!$C$10),0,MAX(ReadMe!$C$15,(Drivers!$E$8+Drivers!$F$8*SIN($A561*ReadMe!$C$14+Drivers!$G$8))*INDEX(TrackData!$G$6:$G$315,MOD(INT(E560),ReadMe!$C$9)+1)*IF(AND($A561&gt;=Drivers!$I$8,$A561&lt;Drivers!$I$8+Drivers!$J$8),Drivers!$K$8,1)*IF(AND($A561&gt;=Drivers!$L$8,$A561&lt;Drivers!$L$8+Drivers!$M$8),Drivers!$N$8,1)))</x:f>
        <x:v>0</x:v>
      </x:c>
      <x:c r="L561" s="97" t="n">
        <x:f>IF(OR($A561&lt;=Drivers!$H$9,F560&gt;=ReadMe!$C$10),0,MAX(ReadMe!$C$15,(Drivers!$E$9+Drivers!$F$9*SIN($A561*ReadMe!$C$14+Drivers!$G$9))*INDEX(TrackData!$G$6:$G$315,MOD(INT(F560),ReadMe!$C$9)+1)*IF(AND($A561&gt;=Drivers!$I$9,$A561&lt;Drivers!$I$9+Drivers!$J$9),Drivers!$K$9,1)*IF(AND($A561&gt;=Drivers!$L$9,$A561&lt;Drivers!$L$9+Drivers!$M$9),Drivers!$N$9,1)))</x:f>
        <x:v>0</x:v>
      </x:c>
      <x:c r="M561" s="97" t="n">
        <x:f>IF(OR($A561&lt;=Drivers!$H$10,G560&gt;=ReadMe!$C$10),0,MAX(ReadMe!$C$15,(Drivers!$E$10+Drivers!$F$10*SIN($A561*ReadMe!$C$14+Drivers!$G$10))*INDEX(TrackData!$G$6:$G$315,MOD(INT(G560),ReadMe!$C$9)+1)*IF(AND($A561&gt;=Drivers!$I$10,$A561&lt;Drivers!$I$10+Drivers!$J$10),Drivers!$K$10,1)*IF(AND($A561&gt;=Drivers!$L$10,$A561&lt;Drivers!$L$10+Drivers!$M$10),Drivers!$N$10,1)))</x:f>
        <x:v>0</x:v>
      </x:c>
      <x:c r="N561" s="97" t="n">
        <x:f>IF(OR($A561&lt;=Drivers!$H$11,H560&gt;=ReadMe!$C$10),0,MAX(ReadMe!$C$15,(Drivers!$E$11+Drivers!$F$11*SIN($A561*ReadMe!$C$14+Drivers!$G$11))*INDEX(TrackData!$G$6:$G$315,MOD(INT(H560),ReadMe!$C$9)+1)*IF(AND($A561&gt;=Drivers!$I$11,$A561&lt;Drivers!$I$11+Drivers!$J$11),Drivers!$K$11,1)*IF(AND($A561&gt;=Drivers!$L$11,$A561&lt;Drivers!$L$11+Drivers!$M$11),Drivers!$N$11,1)))</x:f>
        <x:v>0</x:v>
      </x:c>
      <x:c r="O561" t="n">
        <x:f>MIN(ReadMe!$C$8,MAX(0,INT(C561/ReadMe!$C$9)))</x:f>
        <x:v>3</x:v>
      </x:c>
      <x:c r="P561" t="n">
        <x:f>MIN(ReadMe!$C$8,MAX(0,INT(D561/ReadMe!$C$9)))</x:f>
        <x:v>3</x:v>
      </x:c>
      <x:c r="Q561" t="n">
        <x:f>MIN(ReadMe!$C$8,MAX(0,INT(E561/ReadMe!$C$9)))</x:f>
        <x:v>3</x:v>
      </x:c>
      <x:c r="R561" t="n">
        <x:f>MIN(ReadMe!$C$8,MAX(0,INT(F561/ReadMe!$C$9)))</x:f>
        <x:v>3</x:v>
      </x:c>
      <x:c r="S561" t="n">
        <x:f>MIN(ReadMe!$C$8,MAX(0,INT(G561/ReadMe!$C$9)))</x:f>
        <x:v>3</x:v>
      </x:c>
      <x:c r="T561" t="n">
        <x:f>MIN(ReadMe!$C$8,MAX(0,INT(H561/ReadMe!$C$9)))</x:f>
        <x:v>3</x:v>
      </x:c>
    </x:row>
    <x:row r="562">
      <x:c r="A562" t="n">
        <x:v>556</x:v>
      </x:c>
      <x:c r="B562" s="97" t="n">
        <x:f>A562*ReadMe!$C$12</x:f>
        <x:v>139</x:v>
      </x:c>
      <x:c r="C562" s="97" t="n">
        <x:f>MIN(ReadMe!$C$10,C561+I562)</x:f>
        <x:v>930</x:v>
      </x:c>
      <x:c r="D562" s="97" t="n">
        <x:f>MIN(ReadMe!$C$10,D561+J562)</x:f>
        <x:v>930</x:v>
      </x:c>
      <x:c r="E562" s="97" t="n">
        <x:f>MIN(ReadMe!$C$10,E561+K562)</x:f>
        <x:v>930</x:v>
      </x:c>
      <x:c r="F562" s="97" t="n">
        <x:f>MIN(ReadMe!$C$10,F561+L562)</x:f>
        <x:v>930</x:v>
      </x:c>
      <x:c r="G562" s="97" t="n">
        <x:f>MIN(ReadMe!$C$10,G561+M562)</x:f>
        <x:v>930</x:v>
      </x:c>
      <x:c r="H562" s="97" t="n">
        <x:f>MIN(ReadMe!$C$10,H561+N562)</x:f>
        <x:v>930</x:v>
      </x:c>
      <x:c r="I562" s="97" t="n">
        <x:f>IF(OR($A562&lt;=Drivers!$H$6,C561&gt;=ReadMe!$C$10),0,MAX(ReadMe!$C$15,(Drivers!$E$6+Drivers!$F$6*SIN($A562*ReadMe!$C$14+Drivers!$G$6))*INDEX(TrackData!$G$6:$G$315,MOD(INT(C561),ReadMe!$C$9)+1)*IF(AND($A562&gt;=Drivers!$I$6,$A562&lt;Drivers!$I$6+Drivers!$J$6),Drivers!$K$6,1)*IF(AND($A562&gt;=Drivers!$L$6,$A562&lt;Drivers!$L$6+Drivers!$M$6),Drivers!$N$6,1)))</x:f>
        <x:v>0</x:v>
      </x:c>
      <x:c r="J562" s="97" t="n">
        <x:f>IF(OR($A562&lt;=Drivers!$H$7,D561&gt;=ReadMe!$C$10),0,MAX(ReadMe!$C$15,(Drivers!$E$7+Drivers!$F$7*SIN($A562*ReadMe!$C$14+Drivers!$G$7))*INDEX(TrackData!$G$6:$G$315,MOD(INT(D561),ReadMe!$C$9)+1)*IF(AND($A562&gt;=Drivers!$I$7,$A562&lt;Drivers!$I$7+Drivers!$J$7),Drivers!$K$7,1)*IF(AND($A562&gt;=Drivers!$L$7,$A562&lt;Drivers!$L$7+Drivers!$M$7),Drivers!$N$7,1)))</x:f>
        <x:v>0</x:v>
      </x:c>
      <x:c r="K562" s="97" t="n">
        <x:f>IF(OR($A562&lt;=Drivers!$H$8,E561&gt;=ReadMe!$C$10),0,MAX(ReadMe!$C$15,(Drivers!$E$8+Drivers!$F$8*SIN($A562*ReadMe!$C$14+Drivers!$G$8))*INDEX(TrackData!$G$6:$G$315,MOD(INT(E561),ReadMe!$C$9)+1)*IF(AND($A562&gt;=Drivers!$I$8,$A562&lt;Drivers!$I$8+Drivers!$J$8),Drivers!$K$8,1)*IF(AND($A562&gt;=Drivers!$L$8,$A562&lt;Drivers!$L$8+Drivers!$M$8),Drivers!$N$8,1)))</x:f>
        <x:v>0</x:v>
      </x:c>
      <x:c r="L562" s="97" t="n">
        <x:f>IF(OR($A562&lt;=Drivers!$H$9,F561&gt;=ReadMe!$C$10),0,MAX(ReadMe!$C$15,(Drivers!$E$9+Drivers!$F$9*SIN($A562*ReadMe!$C$14+Drivers!$G$9))*INDEX(TrackData!$G$6:$G$315,MOD(INT(F561),ReadMe!$C$9)+1)*IF(AND($A562&gt;=Drivers!$I$9,$A562&lt;Drivers!$I$9+Drivers!$J$9),Drivers!$K$9,1)*IF(AND($A562&gt;=Drivers!$L$9,$A562&lt;Drivers!$L$9+Drivers!$M$9),Drivers!$N$9,1)))</x:f>
        <x:v>0</x:v>
      </x:c>
      <x:c r="M562" s="97" t="n">
        <x:f>IF(OR($A562&lt;=Drivers!$H$10,G561&gt;=ReadMe!$C$10),0,MAX(ReadMe!$C$15,(Drivers!$E$10+Drivers!$F$10*SIN($A562*ReadMe!$C$14+Drivers!$G$10))*INDEX(TrackData!$G$6:$G$315,MOD(INT(G561),ReadMe!$C$9)+1)*IF(AND($A562&gt;=Drivers!$I$10,$A562&lt;Drivers!$I$10+Drivers!$J$10),Drivers!$K$10,1)*IF(AND($A562&gt;=Drivers!$L$10,$A562&lt;Drivers!$L$10+Drivers!$M$10),Drivers!$N$10,1)))</x:f>
        <x:v>0</x:v>
      </x:c>
      <x:c r="N562" s="97" t="n">
        <x:f>IF(OR($A562&lt;=Drivers!$H$11,H561&gt;=ReadMe!$C$10),0,MAX(ReadMe!$C$15,(Drivers!$E$11+Drivers!$F$11*SIN($A562*ReadMe!$C$14+Drivers!$G$11))*INDEX(TrackData!$G$6:$G$315,MOD(INT(H561),ReadMe!$C$9)+1)*IF(AND($A562&gt;=Drivers!$I$11,$A562&lt;Drivers!$I$11+Drivers!$J$11),Drivers!$K$11,1)*IF(AND($A562&gt;=Drivers!$L$11,$A562&lt;Drivers!$L$11+Drivers!$M$11),Drivers!$N$11,1)))</x:f>
        <x:v>0</x:v>
      </x:c>
      <x:c r="O562" t="n">
        <x:f>MIN(ReadMe!$C$8,MAX(0,INT(C562/ReadMe!$C$9)))</x:f>
        <x:v>3</x:v>
      </x:c>
      <x:c r="P562" t="n">
        <x:f>MIN(ReadMe!$C$8,MAX(0,INT(D562/ReadMe!$C$9)))</x:f>
        <x:v>3</x:v>
      </x:c>
      <x:c r="Q562" t="n">
        <x:f>MIN(ReadMe!$C$8,MAX(0,INT(E562/ReadMe!$C$9)))</x:f>
        <x:v>3</x:v>
      </x:c>
      <x:c r="R562" t="n">
        <x:f>MIN(ReadMe!$C$8,MAX(0,INT(F562/ReadMe!$C$9)))</x:f>
        <x:v>3</x:v>
      </x:c>
      <x:c r="S562" t="n">
        <x:f>MIN(ReadMe!$C$8,MAX(0,INT(G562/ReadMe!$C$9)))</x:f>
        <x:v>3</x:v>
      </x:c>
      <x:c r="T562" t="n">
        <x:f>MIN(ReadMe!$C$8,MAX(0,INT(H562/ReadMe!$C$9)))</x:f>
        <x:v>3</x:v>
      </x:c>
    </x:row>
    <x:row r="563">
      <x:c r="A563" t="n">
        <x:v>557</x:v>
      </x:c>
      <x:c r="B563" s="97" t="n">
        <x:f>A563*ReadMe!$C$12</x:f>
        <x:v>139.25</x:v>
      </x:c>
      <x:c r="C563" s="97" t="n">
        <x:f>MIN(ReadMe!$C$10,C562+I563)</x:f>
        <x:v>930</x:v>
      </x:c>
      <x:c r="D563" s="97" t="n">
        <x:f>MIN(ReadMe!$C$10,D562+J563)</x:f>
        <x:v>930</x:v>
      </x:c>
      <x:c r="E563" s="97" t="n">
        <x:f>MIN(ReadMe!$C$10,E562+K563)</x:f>
        <x:v>930</x:v>
      </x:c>
      <x:c r="F563" s="97" t="n">
        <x:f>MIN(ReadMe!$C$10,F562+L563)</x:f>
        <x:v>930</x:v>
      </x:c>
      <x:c r="G563" s="97" t="n">
        <x:f>MIN(ReadMe!$C$10,G562+M563)</x:f>
        <x:v>930</x:v>
      </x:c>
      <x:c r="H563" s="97" t="n">
        <x:f>MIN(ReadMe!$C$10,H562+N563)</x:f>
        <x:v>930</x:v>
      </x:c>
      <x:c r="I563" s="97" t="n">
        <x:f>IF(OR($A563&lt;=Drivers!$H$6,C562&gt;=ReadMe!$C$10),0,MAX(ReadMe!$C$15,(Drivers!$E$6+Drivers!$F$6*SIN($A563*ReadMe!$C$14+Drivers!$G$6))*INDEX(TrackData!$G$6:$G$315,MOD(INT(C562),ReadMe!$C$9)+1)*IF(AND($A563&gt;=Drivers!$I$6,$A563&lt;Drivers!$I$6+Drivers!$J$6),Drivers!$K$6,1)*IF(AND($A563&gt;=Drivers!$L$6,$A563&lt;Drivers!$L$6+Drivers!$M$6),Drivers!$N$6,1)))</x:f>
        <x:v>0</x:v>
      </x:c>
      <x:c r="J563" s="97" t="n">
        <x:f>IF(OR($A563&lt;=Drivers!$H$7,D562&gt;=ReadMe!$C$10),0,MAX(ReadMe!$C$15,(Drivers!$E$7+Drivers!$F$7*SIN($A563*ReadMe!$C$14+Drivers!$G$7))*INDEX(TrackData!$G$6:$G$315,MOD(INT(D562),ReadMe!$C$9)+1)*IF(AND($A563&gt;=Drivers!$I$7,$A563&lt;Drivers!$I$7+Drivers!$J$7),Drivers!$K$7,1)*IF(AND($A563&gt;=Drivers!$L$7,$A563&lt;Drivers!$L$7+Drivers!$M$7),Drivers!$N$7,1)))</x:f>
        <x:v>0</x:v>
      </x:c>
      <x:c r="K563" s="97" t="n">
        <x:f>IF(OR($A563&lt;=Drivers!$H$8,E562&gt;=ReadMe!$C$10),0,MAX(ReadMe!$C$15,(Drivers!$E$8+Drivers!$F$8*SIN($A563*ReadMe!$C$14+Drivers!$G$8))*INDEX(TrackData!$G$6:$G$315,MOD(INT(E562),ReadMe!$C$9)+1)*IF(AND($A563&gt;=Drivers!$I$8,$A563&lt;Drivers!$I$8+Drivers!$J$8),Drivers!$K$8,1)*IF(AND($A563&gt;=Drivers!$L$8,$A563&lt;Drivers!$L$8+Drivers!$M$8),Drivers!$N$8,1)))</x:f>
        <x:v>0</x:v>
      </x:c>
      <x:c r="L563" s="97" t="n">
        <x:f>IF(OR($A563&lt;=Drivers!$H$9,F562&gt;=ReadMe!$C$10),0,MAX(ReadMe!$C$15,(Drivers!$E$9+Drivers!$F$9*SIN($A563*ReadMe!$C$14+Drivers!$G$9))*INDEX(TrackData!$G$6:$G$315,MOD(INT(F562),ReadMe!$C$9)+1)*IF(AND($A563&gt;=Drivers!$I$9,$A563&lt;Drivers!$I$9+Drivers!$J$9),Drivers!$K$9,1)*IF(AND($A563&gt;=Drivers!$L$9,$A563&lt;Drivers!$L$9+Drivers!$M$9),Drivers!$N$9,1)))</x:f>
        <x:v>0</x:v>
      </x:c>
      <x:c r="M563" s="97" t="n">
        <x:f>IF(OR($A563&lt;=Drivers!$H$10,G562&gt;=ReadMe!$C$10),0,MAX(ReadMe!$C$15,(Drivers!$E$10+Drivers!$F$10*SIN($A563*ReadMe!$C$14+Drivers!$G$10))*INDEX(TrackData!$G$6:$G$315,MOD(INT(G562),ReadMe!$C$9)+1)*IF(AND($A563&gt;=Drivers!$I$10,$A563&lt;Drivers!$I$10+Drivers!$J$10),Drivers!$K$10,1)*IF(AND($A563&gt;=Drivers!$L$10,$A563&lt;Drivers!$L$10+Drivers!$M$10),Drivers!$N$10,1)))</x:f>
        <x:v>0</x:v>
      </x:c>
      <x:c r="N563" s="97" t="n">
        <x:f>IF(OR($A563&lt;=Drivers!$H$11,H562&gt;=ReadMe!$C$10),0,MAX(ReadMe!$C$15,(Drivers!$E$11+Drivers!$F$11*SIN($A563*ReadMe!$C$14+Drivers!$G$11))*INDEX(TrackData!$G$6:$G$315,MOD(INT(H562),ReadMe!$C$9)+1)*IF(AND($A563&gt;=Drivers!$I$11,$A563&lt;Drivers!$I$11+Drivers!$J$11),Drivers!$K$11,1)*IF(AND($A563&gt;=Drivers!$L$11,$A563&lt;Drivers!$L$11+Drivers!$M$11),Drivers!$N$11,1)))</x:f>
        <x:v>0</x:v>
      </x:c>
      <x:c r="O563" t="n">
        <x:f>MIN(ReadMe!$C$8,MAX(0,INT(C563/ReadMe!$C$9)))</x:f>
        <x:v>3</x:v>
      </x:c>
      <x:c r="P563" t="n">
        <x:f>MIN(ReadMe!$C$8,MAX(0,INT(D563/ReadMe!$C$9)))</x:f>
        <x:v>3</x:v>
      </x:c>
      <x:c r="Q563" t="n">
        <x:f>MIN(ReadMe!$C$8,MAX(0,INT(E563/ReadMe!$C$9)))</x:f>
        <x:v>3</x:v>
      </x:c>
      <x:c r="R563" t="n">
        <x:f>MIN(ReadMe!$C$8,MAX(0,INT(F563/ReadMe!$C$9)))</x:f>
        <x:v>3</x:v>
      </x:c>
      <x:c r="S563" t="n">
        <x:f>MIN(ReadMe!$C$8,MAX(0,INT(G563/ReadMe!$C$9)))</x:f>
        <x:v>3</x:v>
      </x:c>
      <x:c r="T563" t="n">
        <x:f>MIN(ReadMe!$C$8,MAX(0,INT(H563/ReadMe!$C$9)))</x:f>
        <x:v>3</x:v>
      </x:c>
    </x:row>
    <x:row r="564">
      <x:c r="A564" t="n">
        <x:v>558</x:v>
      </x:c>
      <x:c r="B564" s="97" t="n">
        <x:f>A564*ReadMe!$C$12</x:f>
        <x:v>139.5</x:v>
      </x:c>
      <x:c r="C564" s="97" t="n">
        <x:f>MIN(ReadMe!$C$10,C563+I564)</x:f>
        <x:v>930</x:v>
      </x:c>
      <x:c r="D564" s="97" t="n">
        <x:f>MIN(ReadMe!$C$10,D563+J564)</x:f>
        <x:v>930</x:v>
      </x:c>
      <x:c r="E564" s="97" t="n">
        <x:f>MIN(ReadMe!$C$10,E563+K564)</x:f>
        <x:v>930</x:v>
      </x:c>
      <x:c r="F564" s="97" t="n">
        <x:f>MIN(ReadMe!$C$10,F563+L564)</x:f>
        <x:v>930</x:v>
      </x:c>
      <x:c r="G564" s="97" t="n">
        <x:f>MIN(ReadMe!$C$10,G563+M564)</x:f>
        <x:v>930</x:v>
      </x:c>
      <x:c r="H564" s="97" t="n">
        <x:f>MIN(ReadMe!$C$10,H563+N564)</x:f>
        <x:v>930</x:v>
      </x:c>
      <x:c r="I564" s="97" t="n">
        <x:f>IF(OR($A564&lt;=Drivers!$H$6,C563&gt;=ReadMe!$C$10),0,MAX(ReadMe!$C$15,(Drivers!$E$6+Drivers!$F$6*SIN($A564*ReadMe!$C$14+Drivers!$G$6))*INDEX(TrackData!$G$6:$G$315,MOD(INT(C563),ReadMe!$C$9)+1)*IF(AND($A564&gt;=Drivers!$I$6,$A564&lt;Drivers!$I$6+Drivers!$J$6),Drivers!$K$6,1)*IF(AND($A564&gt;=Drivers!$L$6,$A564&lt;Drivers!$L$6+Drivers!$M$6),Drivers!$N$6,1)))</x:f>
        <x:v>0</x:v>
      </x:c>
      <x:c r="J564" s="97" t="n">
        <x:f>IF(OR($A564&lt;=Drivers!$H$7,D563&gt;=ReadMe!$C$10),0,MAX(ReadMe!$C$15,(Drivers!$E$7+Drivers!$F$7*SIN($A564*ReadMe!$C$14+Drivers!$G$7))*INDEX(TrackData!$G$6:$G$315,MOD(INT(D563),ReadMe!$C$9)+1)*IF(AND($A564&gt;=Drivers!$I$7,$A564&lt;Drivers!$I$7+Drivers!$J$7),Drivers!$K$7,1)*IF(AND($A564&gt;=Drivers!$L$7,$A564&lt;Drivers!$L$7+Drivers!$M$7),Drivers!$N$7,1)))</x:f>
        <x:v>0</x:v>
      </x:c>
      <x:c r="K564" s="97" t="n">
        <x:f>IF(OR($A564&lt;=Drivers!$H$8,E563&gt;=ReadMe!$C$10),0,MAX(ReadMe!$C$15,(Drivers!$E$8+Drivers!$F$8*SIN($A564*ReadMe!$C$14+Drivers!$G$8))*INDEX(TrackData!$G$6:$G$315,MOD(INT(E563),ReadMe!$C$9)+1)*IF(AND($A564&gt;=Drivers!$I$8,$A564&lt;Drivers!$I$8+Drivers!$J$8),Drivers!$K$8,1)*IF(AND($A564&gt;=Drivers!$L$8,$A564&lt;Drivers!$L$8+Drivers!$M$8),Drivers!$N$8,1)))</x:f>
        <x:v>0</x:v>
      </x:c>
      <x:c r="L564" s="97" t="n">
        <x:f>IF(OR($A564&lt;=Drivers!$H$9,F563&gt;=ReadMe!$C$10),0,MAX(ReadMe!$C$15,(Drivers!$E$9+Drivers!$F$9*SIN($A564*ReadMe!$C$14+Drivers!$G$9))*INDEX(TrackData!$G$6:$G$315,MOD(INT(F563),ReadMe!$C$9)+1)*IF(AND($A564&gt;=Drivers!$I$9,$A564&lt;Drivers!$I$9+Drivers!$J$9),Drivers!$K$9,1)*IF(AND($A564&gt;=Drivers!$L$9,$A564&lt;Drivers!$L$9+Drivers!$M$9),Drivers!$N$9,1)))</x:f>
        <x:v>0</x:v>
      </x:c>
      <x:c r="M564" s="97" t="n">
        <x:f>IF(OR($A564&lt;=Drivers!$H$10,G563&gt;=ReadMe!$C$10),0,MAX(ReadMe!$C$15,(Drivers!$E$10+Drivers!$F$10*SIN($A564*ReadMe!$C$14+Drivers!$G$10))*INDEX(TrackData!$G$6:$G$315,MOD(INT(G563),ReadMe!$C$9)+1)*IF(AND($A564&gt;=Drivers!$I$10,$A564&lt;Drivers!$I$10+Drivers!$J$10),Drivers!$K$10,1)*IF(AND($A564&gt;=Drivers!$L$10,$A564&lt;Drivers!$L$10+Drivers!$M$10),Drivers!$N$10,1)))</x:f>
        <x:v>0</x:v>
      </x:c>
      <x:c r="N564" s="97" t="n">
        <x:f>IF(OR($A564&lt;=Drivers!$H$11,H563&gt;=ReadMe!$C$10),0,MAX(ReadMe!$C$15,(Drivers!$E$11+Drivers!$F$11*SIN($A564*ReadMe!$C$14+Drivers!$G$11))*INDEX(TrackData!$G$6:$G$315,MOD(INT(H563),ReadMe!$C$9)+1)*IF(AND($A564&gt;=Drivers!$I$11,$A564&lt;Drivers!$I$11+Drivers!$J$11),Drivers!$K$11,1)*IF(AND($A564&gt;=Drivers!$L$11,$A564&lt;Drivers!$L$11+Drivers!$M$11),Drivers!$N$11,1)))</x:f>
        <x:v>0</x:v>
      </x:c>
      <x:c r="O564" t="n">
        <x:f>MIN(ReadMe!$C$8,MAX(0,INT(C564/ReadMe!$C$9)))</x:f>
        <x:v>3</x:v>
      </x:c>
      <x:c r="P564" t="n">
        <x:f>MIN(ReadMe!$C$8,MAX(0,INT(D564/ReadMe!$C$9)))</x:f>
        <x:v>3</x:v>
      </x:c>
      <x:c r="Q564" t="n">
        <x:f>MIN(ReadMe!$C$8,MAX(0,INT(E564/ReadMe!$C$9)))</x:f>
        <x:v>3</x:v>
      </x:c>
      <x:c r="R564" t="n">
        <x:f>MIN(ReadMe!$C$8,MAX(0,INT(F564/ReadMe!$C$9)))</x:f>
        <x:v>3</x:v>
      </x:c>
      <x:c r="S564" t="n">
        <x:f>MIN(ReadMe!$C$8,MAX(0,INT(G564/ReadMe!$C$9)))</x:f>
        <x:v>3</x:v>
      </x:c>
      <x:c r="T564" t="n">
        <x:f>MIN(ReadMe!$C$8,MAX(0,INT(H564/ReadMe!$C$9)))</x:f>
        <x:v>3</x:v>
      </x:c>
    </x:row>
    <x:row r="565">
      <x:c r="A565" t="n">
        <x:v>559</x:v>
      </x:c>
      <x:c r="B565" s="97" t="n">
        <x:f>A565*ReadMe!$C$12</x:f>
        <x:v>139.75</x:v>
      </x:c>
      <x:c r="C565" s="97" t="n">
        <x:f>MIN(ReadMe!$C$10,C564+I565)</x:f>
        <x:v>930</x:v>
      </x:c>
      <x:c r="D565" s="97" t="n">
        <x:f>MIN(ReadMe!$C$10,D564+J565)</x:f>
        <x:v>930</x:v>
      </x:c>
      <x:c r="E565" s="97" t="n">
        <x:f>MIN(ReadMe!$C$10,E564+K565)</x:f>
        <x:v>930</x:v>
      </x:c>
      <x:c r="F565" s="97" t="n">
        <x:f>MIN(ReadMe!$C$10,F564+L565)</x:f>
        <x:v>930</x:v>
      </x:c>
      <x:c r="G565" s="97" t="n">
        <x:f>MIN(ReadMe!$C$10,G564+M565)</x:f>
        <x:v>930</x:v>
      </x:c>
      <x:c r="H565" s="97" t="n">
        <x:f>MIN(ReadMe!$C$10,H564+N565)</x:f>
        <x:v>930</x:v>
      </x:c>
      <x:c r="I565" s="97" t="n">
        <x:f>IF(OR($A565&lt;=Drivers!$H$6,C564&gt;=ReadMe!$C$10),0,MAX(ReadMe!$C$15,(Drivers!$E$6+Drivers!$F$6*SIN($A565*ReadMe!$C$14+Drivers!$G$6))*INDEX(TrackData!$G$6:$G$315,MOD(INT(C564),ReadMe!$C$9)+1)*IF(AND($A565&gt;=Drivers!$I$6,$A565&lt;Drivers!$I$6+Drivers!$J$6),Drivers!$K$6,1)*IF(AND($A565&gt;=Drivers!$L$6,$A565&lt;Drivers!$L$6+Drivers!$M$6),Drivers!$N$6,1)))</x:f>
        <x:v>0</x:v>
      </x:c>
      <x:c r="J565" s="97" t="n">
        <x:f>IF(OR($A565&lt;=Drivers!$H$7,D564&gt;=ReadMe!$C$10),0,MAX(ReadMe!$C$15,(Drivers!$E$7+Drivers!$F$7*SIN($A565*ReadMe!$C$14+Drivers!$G$7))*INDEX(TrackData!$G$6:$G$315,MOD(INT(D564),ReadMe!$C$9)+1)*IF(AND($A565&gt;=Drivers!$I$7,$A565&lt;Drivers!$I$7+Drivers!$J$7),Drivers!$K$7,1)*IF(AND($A565&gt;=Drivers!$L$7,$A565&lt;Drivers!$L$7+Drivers!$M$7),Drivers!$N$7,1)))</x:f>
        <x:v>0</x:v>
      </x:c>
      <x:c r="K565" s="97" t="n">
        <x:f>IF(OR($A565&lt;=Drivers!$H$8,E564&gt;=ReadMe!$C$10),0,MAX(ReadMe!$C$15,(Drivers!$E$8+Drivers!$F$8*SIN($A565*ReadMe!$C$14+Drivers!$G$8))*INDEX(TrackData!$G$6:$G$315,MOD(INT(E564),ReadMe!$C$9)+1)*IF(AND($A565&gt;=Drivers!$I$8,$A565&lt;Drivers!$I$8+Drivers!$J$8),Drivers!$K$8,1)*IF(AND($A565&gt;=Drivers!$L$8,$A565&lt;Drivers!$L$8+Drivers!$M$8),Drivers!$N$8,1)))</x:f>
        <x:v>0</x:v>
      </x:c>
      <x:c r="L565" s="97" t="n">
        <x:f>IF(OR($A565&lt;=Drivers!$H$9,F564&gt;=ReadMe!$C$10),0,MAX(ReadMe!$C$15,(Drivers!$E$9+Drivers!$F$9*SIN($A565*ReadMe!$C$14+Drivers!$G$9))*INDEX(TrackData!$G$6:$G$315,MOD(INT(F564),ReadMe!$C$9)+1)*IF(AND($A565&gt;=Drivers!$I$9,$A565&lt;Drivers!$I$9+Drivers!$J$9),Drivers!$K$9,1)*IF(AND($A565&gt;=Drivers!$L$9,$A565&lt;Drivers!$L$9+Drivers!$M$9),Drivers!$N$9,1)))</x:f>
        <x:v>0</x:v>
      </x:c>
      <x:c r="M565" s="97" t="n">
        <x:f>IF(OR($A565&lt;=Drivers!$H$10,G564&gt;=ReadMe!$C$10),0,MAX(ReadMe!$C$15,(Drivers!$E$10+Drivers!$F$10*SIN($A565*ReadMe!$C$14+Drivers!$G$10))*INDEX(TrackData!$G$6:$G$315,MOD(INT(G564),ReadMe!$C$9)+1)*IF(AND($A565&gt;=Drivers!$I$10,$A565&lt;Drivers!$I$10+Drivers!$J$10),Drivers!$K$10,1)*IF(AND($A565&gt;=Drivers!$L$10,$A565&lt;Drivers!$L$10+Drivers!$M$10),Drivers!$N$10,1)))</x:f>
        <x:v>0</x:v>
      </x:c>
      <x:c r="N565" s="97" t="n">
        <x:f>IF(OR($A565&lt;=Drivers!$H$11,H564&gt;=ReadMe!$C$10),0,MAX(ReadMe!$C$15,(Drivers!$E$11+Drivers!$F$11*SIN($A565*ReadMe!$C$14+Drivers!$G$11))*INDEX(TrackData!$G$6:$G$315,MOD(INT(H564),ReadMe!$C$9)+1)*IF(AND($A565&gt;=Drivers!$I$11,$A565&lt;Drivers!$I$11+Drivers!$J$11),Drivers!$K$11,1)*IF(AND($A565&gt;=Drivers!$L$11,$A565&lt;Drivers!$L$11+Drivers!$M$11),Drivers!$N$11,1)))</x:f>
        <x:v>0</x:v>
      </x:c>
      <x:c r="O565" t="n">
        <x:f>MIN(ReadMe!$C$8,MAX(0,INT(C565/ReadMe!$C$9)))</x:f>
        <x:v>3</x:v>
      </x:c>
      <x:c r="P565" t="n">
        <x:f>MIN(ReadMe!$C$8,MAX(0,INT(D565/ReadMe!$C$9)))</x:f>
        <x:v>3</x:v>
      </x:c>
      <x:c r="Q565" t="n">
        <x:f>MIN(ReadMe!$C$8,MAX(0,INT(E565/ReadMe!$C$9)))</x:f>
        <x:v>3</x:v>
      </x:c>
      <x:c r="R565" t="n">
        <x:f>MIN(ReadMe!$C$8,MAX(0,INT(F565/ReadMe!$C$9)))</x:f>
        <x:v>3</x:v>
      </x:c>
      <x:c r="S565" t="n">
        <x:f>MIN(ReadMe!$C$8,MAX(0,INT(G565/ReadMe!$C$9)))</x:f>
        <x:v>3</x:v>
      </x:c>
      <x:c r="T565" t="n">
        <x:f>MIN(ReadMe!$C$8,MAX(0,INT(H565/ReadMe!$C$9)))</x:f>
        <x:v>3</x:v>
      </x:c>
    </x:row>
    <x:row r="566">
      <x:c r="A566" t="n">
        <x:v>560</x:v>
      </x:c>
      <x:c r="B566" s="97" t="n">
        <x:f>A566*ReadMe!$C$12</x:f>
        <x:v>140</x:v>
      </x:c>
      <x:c r="C566" s="97" t="n">
        <x:f>MIN(ReadMe!$C$10,C565+I566)</x:f>
        <x:v>930</x:v>
      </x:c>
      <x:c r="D566" s="97" t="n">
        <x:f>MIN(ReadMe!$C$10,D565+J566)</x:f>
        <x:v>930</x:v>
      </x:c>
      <x:c r="E566" s="97" t="n">
        <x:f>MIN(ReadMe!$C$10,E565+K566)</x:f>
        <x:v>930</x:v>
      </x:c>
      <x:c r="F566" s="97" t="n">
        <x:f>MIN(ReadMe!$C$10,F565+L566)</x:f>
        <x:v>930</x:v>
      </x:c>
      <x:c r="G566" s="97" t="n">
        <x:f>MIN(ReadMe!$C$10,G565+M566)</x:f>
        <x:v>930</x:v>
      </x:c>
      <x:c r="H566" s="97" t="n">
        <x:f>MIN(ReadMe!$C$10,H565+N566)</x:f>
        <x:v>930</x:v>
      </x:c>
      <x:c r="I566" s="97" t="n">
        <x:f>IF(OR($A566&lt;=Drivers!$H$6,C565&gt;=ReadMe!$C$10),0,MAX(ReadMe!$C$15,(Drivers!$E$6+Drivers!$F$6*SIN($A566*ReadMe!$C$14+Drivers!$G$6))*INDEX(TrackData!$G$6:$G$315,MOD(INT(C565),ReadMe!$C$9)+1)*IF(AND($A566&gt;=Drivers!$I$6,$A566&lt;Drivers!$I$6+Drivers!$J$6),Drivers!$K$6,1)*IF(AND($A566&gt;=Drivers!$L$6,$A566&lt;Drivers!$L$6+Drivers!$M$6),Drivers!$N$6,1)))</x:f>
        <x:v>0</x:v>
      </x:c>
      <x:c r="J566" s="97" t="n">
        <x:f>IF(OR($A566&lt;=Drivers!$H$7,D565&gt;=ReadMe!$C$10),0,MAX(ReadMe!$C$15,(Drivers!$E$7+Drivers!$F$7*SIN($A566*ReadMe!$C$14+Drivers!$G$7))*INDEX(TrackData!$G$6:$G$315,MOD(INT(D565),ReadMe!$C$9)+1)*IF(AND($A566&gt;=Drivers!$I$7,$A566&lt;Drivers!$I$7+Drivers!$J$7),Drivers!$K$7,1)*IF(AND($A566&gt;=Drivers!$L$7,$A566&lt;Drivers!$L$7+Drivers!$M$7),Drivers!$N$7,1)))</x:f>
        <x:v>0</x:v>
      </x:c>
      <x:c r="K566" s="97" t="n">
        <x:f>IF(OR($A566&lt;=Drivers!$H$8,E565&gt;=ReadMe!$C$10),0,MAX(ReadMe!$C$15,(Drivers!$E$8+Drivers!$F$8*SIN($A566*ReadMe!$C$14+Drivers!$G$8))*INDEX(TrackData!$G$6:$G$315,MOD(INT(E565),ReadMe!$C$9)+1)*IF(AND($A566&gt;=Drivers!$I$8,$A566&lt;Drivers!$I$8+Drivers!$J$8),Drivers!$K$8,1)*IF(AND($A566&gt;=Drivers!$L$8,$A566&lt;Drivers!$L$8+Drivers!$M$8),Drivers!$N$8,1)))</x:f>
        <x:v>0</x:v>
      </x:c>
      <x:c r="L566" s="97" t="n">
        <x:f>IF(OR($A566&lt;=Drivers!$H$9,F565&gt;=ReadMe!$C$10),0,MAX(ReadMe!$C$15,(Drivers!$E$9+Drivers!$F$9*SIN($A566*ReadMe!$C$14+Drivers!$G$9))*INDEX(TrackData!$G$6:$G$315,MOD(INT(F565),ReadMe!$C$9)+1)*IF(AND($A566&gt;=Drivers!$I$9,$A566&lt;Drivers!$I$9+Drivers!$J$9),Drivers!$K$9,1)*IF(AND($A566&gt;=Drivers!$L$9,$A566&lt;Drivers!$L$9+Drivers!$M$9),Drivers!$N$9,1)))</x:f>
        <x:v>0</x:v>
      </x:c>
      <x:c r="M566" s="97" t="n">
        <x:f>IF(OR($A566&lt;=Drivers!$H$10,G565&gt;=ReadMe!$C$10),0,MAX(ReadMe!$C$15,(Drivers!$E$10+Drivers!$F$10*SIN($A566*ReadMe!$C$14+Drivers!$G$10))*INDEX(TrackData!$G$6:$G$315,MOD(INT(G565),ReadMe!$C$9)+1)*IF(AND($A566&gt;=Drivers!$I$10,$A566&lt;Drivers!$I$10+Drivers!$J$10),Drivers!$K$10,1)*IF(AND($A566&gt;=Drivers!$L$10,$A566&lt;Drivers!$L$10+Drivers!$M$10),Drivers!$N$10,1)))</x:f>
        <x:v>0</x:v>
      </x:c>
      <x:c r="N566" s="97" t="n">
        <x:f>IF(OR($A566&lt;=Drivers!$H$11,H565&gt;=ReadMe!$C$10),0,MAX(ReadMe!$C$15,(Drivers!$E$11+Drivers!$F$11*SIN($A566*ReadMe!$C$14+Drivers!$G$11))*INDEX(TrackData!$G$6:$G$315,MOD(INT(H565),ReadMe!$C$9)+1)*IF(AND($A566&gt;=Drivers!$I$11,$A566&lt;Drivers!$I$11+Drivers!$J$11),Drivers!$K$11,1)*IF(AND($A566&gt;=Drivers!$L$11,$A566&lt;Drivers!$L$11+Drivers!$M$11),Drivers!$N$11,1)))</x:f>
        <x:v>0</x:v>
      </x:c>
      <x:c r="O566" t="n">
        <x:f>MIN(ReadMe!$C$8,MAX(0,INT(C566/ReadMe!$C$9)))</x:f>
        <x:v>3</x:v>
      </x:c>
      <x:c r="P566" t="n">
        <x:f>MIN(ReadMe!$C$8,MAX(0,INT(D566/ReadMe!$C$9)))</x:f>
        <x:v>3</x:v>
      </x:c>
      <x:c r="Q566" t="n">
        <x:f>MIN(ReadMe!$C$8,MAX(0,INT(E566/ReadMe!$C$9)))</x:f>
        <x:v>3</x:v>
      </x:c>
      <x:c r="R566" t="n">
        <x:f>MIN(ReadMe!$C$8,MAX(0,INT(F566/ReadMe!$C$9)))</x:f>
        <x:v>3</x:v>
      </x:c>
      <x:c r="S566" t="n">
        <x:f>MIN(ReadMe!$C$8,MAX(0,INT(G566/ReadMe!$C$9)))</x:f>
        <x:v>3</x:v>
      </x:c>
      <x:c r="T566" t="n">
        <x:f>MIN(ReadMe!$C$8,MAX(0,INT(H566/ReadMe!$C$9)))</x:f>
        <x:v>3</x:v>
      </x:c>
    </x:row>
    <x:row r="567">
      <x:c r="A567" t="n">
        <x:v>561</x:v>
      </x:c>
      <x:c r="B567" s="97" t="n">
        <x:f>A567*ReadMe!$C$12</x:f>
        <x:v>140.25</x:v>
      </x:c>
      <x:c r="C567" s="97" t="n">
        <x:f>MIN(ReadMe!$C$10,C566+I567)</x:f>
        <x:v>930</x:v>
      </x:c>
      <x:c r="D567" s="97" t="n">
        <x:f>MIN(ReadMe!$C$10,D566+J567)</x:f>
        <x:v>930</x:v>
      </x:c>
      <x:c r="E567" s="97" t="n">
        <x:f>MIN(ReadMe!$C$10,E566+K567)</x:f>
        <x:v>930</x:v>
      </x:c>
      <x:c r="F567" s="97" t="n">
        <x:f>MIN(ReadMe!$C$10,F566+L567)</x:f>
        <x:v>930</x:v>
      </x:c>
      <x:c r="G567" s="97" t="n">
        <x:f>MIN(ReadMe!$C$10,G566+M567)</x:f>
        <x:v>930</x:v>
      </x:c>
      <x:c r="H567" s="97" t="n">
        <x:f>MIN(ReadMe!$C$10,H566+N567)</x:f>
        <x:v>930</x:v>
      </x:c>
      <x:c r="I567" s="97" t="n">
        <x:f>IF(OR($A567&lt;=Drivers!$H$6,C566&gt;=ReadMe!$C$10),0,MAX(ReadMe!$C$15,(Drivers!$E$6+Drivers!$F$6*SIN($A567*ReadMe!$C$14+Drivers!$G$6))*INDEX(TrackData!$G$6:$G$315,MOD(INT(C566),ReadMe!$C$9)+1)*IF(AND($A567&gt;=Drivers!$I$6,$A567&lt;Drivers!$I$6+Drivers!$J$6),Drivers!$K$6,1)*IF(AND($A567&gt;=Drivers!$L$6,$A567&lt;Drivers!$L$6+Drivers!$M$6),Drivers!$N$6,1)))</x:f>
        <x:v>0</x:v>
      </x:c>
      <x:c r="J567" s="97" t="n">
        <x:f>IF(OR($A567&lt;=Drivers!$H$7,D566&gt;=ReadMe!$C$10),0,MAX(ReadMe!$C$15,(Drivers!$E$7+Drivers!$F$7*SIN($A567*ReadMe!$C$14+Drivers!$G$7))*INDEX(TrackData!$G$6:$G$315,MOD(INT(D566),ReadMe!$C$9)+1)*IF(AND($A567&gt;=Drivers!$I$7,$A567&lt;Drivers!$I$7+Drivers!$J$7),Drivers!$K$7,1)*IF(AND($A567&gt;=Drivers!$L$7,$A567&lt;Drivers!$L$7+Drivers!$M$7),Drivers!$N$7,1)))</x:f>
        <x:v>0</x:v>
      </x:c>
      <x:c r="K567" s="97" t="n">
        <x:f>IF(OR($A567&lt;=Drivers!$H$8,E566&gt;=ReadMe!$C$10),0,MAX(ReadMe!$C$15,(Drivers!$E$8+Drivers!$F$8*SIN($A567*ReadMe!$C$14+Drivers!$G$8))*INDEX(TrackData!$G$6:$G$315,MOD(INT(E566),ReadMe!$C$9)+1)*IF(AND($A567&gt;=Drivers!$I$8,$A567&lt;Drivers!$I$8+Drivers!$J$8),Drivers!$K$8,1)*IF(AND($A567&gt;=Drivers!$L$8,$A567&lt;Drivers!$L$8+Drivers!$M$8),Drivers!$N$8,1)))</x:f>
        <x:v>0</x:v>
      </x:c>
      <x:c r="L567" s="97" t="n">
        <x:f>IF(OR($A567&lt;=Drivers!$H$9,F566&gt;=ReadMe!$C$10),0,MAX(ReadMe!$C$15,(Drivers!$E$9+Drivers!$F$9*SIN($A567*ReadMe!$C$14+Drivers!$G$9))*INDEX(TrackData!$G$6:$G$315,MOD(INT(F566),ReadMe!$C$9)+1)*IF(AND($A567&gt;=Drivers!$I$9,$A567&lt;Drivers!$I$9+Drivers!$J$9),Drivers!$K$9,1)*IF(AND($A567&gt;=Drivers!$L$9,$A567&lt;Drivers!$L$9+Drivers!$M$9),Drivers!$N$9,1)))</x:f>
        <x:v>0</x:v>
      </x:c>
      <x:c r="M567" s="97" t="n">
        <x:f>IF(OR($A567&lt;=Drivers!$H$10,G566&gt;=ReadMe!$C$10),0,MAX(ReadMe!$C$15,(Drivers!$E$10+Drivers!$F$10*SIN($A567*ReadMe!$C$14+Drivers!$G$10))*INDEX(TrackData!$G$6:$G$315,MOD(INT(G566),ReadMe!$C$9)+1)*IF(AND($A567&gt;=Drivers!$I$10,$A567&lt;Drivers!$I$10+Drivers!$J$10),Drivers!$K$10,1)*IF(AND($A567&gt;=Drivers!$L$10,$A567&lt;Drivers!$L$10+Drivers!$M$10),Drivers!$N$10,1)))</x:f>
        <x:v>0</x:v>
      </x:c>
      <x:c r="N567" s="97" t="n">
        <x:f>IF(OR($A567&lt;=Drivers!$H$11,H566&gt;=ReadMe!$C$10),0,MAX(ReadMe!$C$15,(Drivers!$E$11+Drivers!$F$11*SIN($A567*ReadMe!$C$14+Drivers!$G$11))*INDEX(TrackData!$G$6:$G$315,MOD(INT(H566),ReadMe!$C$9)+1)*IF(AND($A567&gt;=Drivers!$I$11,$A567&lt;Drivers!$I$11+Drivers!$J$11),Drivers!$K$11,1)*IF(AND($A567&gt;=Drivers!$L$11,$A567&lt;Drivers!$L$11+Drivers!$M$11),Drivers!$N$11,1)))</x:f>
        <x:v>0</x:v>
      </x:c>
      <x:c r="O567" t="n">
        <x:f>MIN(ReadMe!$C$8,MAX(0,INT(C567/ReadMe!$C$9)))</x:f>
        <x:v>3</x:v>
      </x:c>
      <x:c r="P567" t="n">
        <x:f>MIN(ReadMe!$C$8,MAX(0,INT(D567/ReadMe!$C$9)))</x:f>
        <x:v>3</x:v>
      </x:c>
      <x:c r="Q567" t="n">
        <x:f>MIN(ReadMe!$C$8,MAX(0,INT(E567/ReadMe!$C$9)))</x:f>
        <x:v>3</x:v>
      </x:c>
      <x:c r="R567" t="n">
        <x:f>MIN(ReadMe!$C$8,MAX(0,INT(F567/ReadMe!$C$9)))</x:f>
        <x:v>3</x:v>
      </x:c>
      <x:c r="S567" t="n">
        <x:f>MIN(ReadMe!$C$8,MAX(0,INT(G567/ReadMe!$C$9)))</x:f>
        <x:v>3</x:v>
      </x:c>
      <x:c r="T567" t="n">
        <x:f>MIN(ReadMe!$C$8,MAX(0,INT(H567/ReadMe!$C$9)))</x:f>
        <x:v>3</x:v>
      </x:c>
    </x:row>
    <x:row r="568">
      <x:c r="A568" t="n">
        <x:v>562</x:v>
      </x:c>
      <x:c r="B568" s="97" t="n">
        <x:f>A568*ReadMe!$C$12</x:f>
        <x:v>140.5</x:v>
      </x:c>
      <x:c r="C568" s="97" t="n">
        <x:f>MIN(ReadMe!$C$10,C567+I568)</x:f>
        <x:v>930</x:v>
      </x:c>
      <x:c r="D568" s="97" t="n">
        <x:f>MIN(ReadMe!$C$10,D567+J568)</x:f>
        <x:v>930</x:v>
      </x:c>
      <x:c r="E568" s="97" t="n">
        <x:f>MIN(ReadMe!$C$10,E567+K568)</x:f>
        <x:v>930</x:v>
      </x:c>
      <x:c r="F568" s="97" t="n">
        <x:f>MIN(ReadMe!$C$10,F567+L568)</x:f>
        <x:v>930</x:v>
      </x:c>
      <x:c r="G568" s="97" t="n">
        <x:f>MIN(ReadMe!$C$10,G567+M568)</x:f>
        <x:v>930</x:v>
      </x:c>
      <x:c r="H568" s="97" t="n">
        <x:f>MIN(ReadMe!$C$10,H567+N568)</x:f>
        <x:v>930</x:v>
      </x:c>
      <x:c r="I568" s="97" t="n">
        <x:f>IF(OR($A568&lt;=Drivers!$H$6,C567&gt;=ReadMe!$C$10),0,MAX(ReadMe!$C$15,(Drivers!$E$6+Drivers!$F$6*SIN($A568*ReadMe!$C$14+Drivers!$G$6))*INDEX(TrackData!$G$6:$G$315,MOD(INT(C567),ReadMe!$C$9)+1)*IF(AND($A568&gt;=Drivers!$I$6,$A568&lt;Drivers!$I$6+Drivers!$J$6),Drivers!$K$6,1)*IF(AND($A568&gt;=Drivers!$L$6,$A568&lt;Drivers!$L$6+Drivers!$M$6),Drivers!$N$6,1)))</x:f>
        <x:v>0</x:v>
      </x:c>
      <x:c r="J568" s="97" t="n">
        <x:f>IF(OR($A568&lt;=Drivers!$H$7,D567&gt;=ReadMe!$C$10),0,MAX(ReadMe!$C$15,(Drivers!$E$7+Drivers!$F$7*SIN($A568*ReadMe!$C$14+Drivers!$G$7))*INDEX(TrackData!$G$6:$G$315,MOD(INT(D567),ReadMe!$C$9)+1)*IF(AND($A568&gt;=Drivers!$I$7,$A568&lt;Drivers!$I$7+Drivers!$J$7),Drivers!$K$7,1)*IF(AND($A568&gt;=Drivers!$L$7,$A568&lt;Drivers!$L$7+Drivers!$M$7),Drivers!$N$7,1)))</x:f>
        <x:v>0</x:v>
      </x:c>
      <x:c r="K568" s="97" t="n">
        <x:f>IF(OR($A568&lt;=Drivers!$H$8,E567&gt;=ReadMe!$C$10),0,MAX(ReadMe!$C$15,(Drivers!$E$8+Drivers!$F$8*SIN($A568*ReadMe!$C$14+Drivers!$G$8))*INDEX(TrackData!$G$6:$G$315,MOD(INT(E567),ReadMe!$C$9)+1)*IF(AND($A568&gt;=Drivers!$I$8,$A568&lt;Drivers!$I$8+Drivers!$J$8),Drivers!$K$8,1)*IF(AND($A568&gt;=Drivers!$L$8,$A568&lt;Drivers!$L$8+Drivers!$M$8),Drivers!$N$8,1)))</x:f>
        <x:v>0</x:v>
      </x:c>
      <x:c r="L568" s="97" t="n">
        <x:f>IF(OR($A568&lt;=Drivers!$H$9,F567&gt;=ReadMe!$C$10),0,MAX(ReadMe!$C$15,(Drivers!$E$9+Drivers!$F$9*SIN($A568*ReadMe!$C$14+Drivers!$G$9))*INDEX(TrackData!$G$6:$G$315,MOD(INT(F567),ReadMe!$C$9)+1)*IF(AND($A568&gt;=Drivers!$I$9,$A568&lt;Drivers!$I$9+Drivers!$J$9),Drivers!$K$9,1)*IF(AND($A568&gt;=Drivers!$L$9,$A568&lt;Drivers!$L$9+Drivers!$M$9),Drivers!$N$9,1)))</x:f>
        <x:v>0</x:v>
      </x:c>
      <x:c r="M568" s="97" t="n">
        <x:f>IF(OR($A568&lt;=Drivers!$H$10,G567&gt;=ReadMe!$C$10),0,MAX(ReadMe!$C$15,(Drivers!$E$10+Drivers!$F$10*SIN($A568*ReadMe!$C$14+Drivers!$G$10))*INDEX(TrackData!$G$6:$G$315,MOD(INT(G567),ReadMe!$C$9)+1)*IF(AND($A568&gt;=Drivers!$I$10,$A568&lt;Drivers!$I$10+Drivers!$J$10),Drivers!$K$10,1)*IF(AND($A568&gt;=Drivers!$L$10,$A568&lt;Drivers!$L$10+Drivers!$M$10),Drivers!$N$10,1)))</x:f>
        <x:v>0</x:v>
      </x:c>
      <x:c r="N568" s="97" t="n">
        <x:f>IF(OR($A568&lt;=Drivers!$H$11,H567&gt;=ReadMe!$C$10),0,MAX(ReadMe!$C$15,(Drivers!$E$11+Drivers!$F$11*SIN($A568*ReadMe!$C$14+Drivers!$G$11))*INDEX(TrackData!$G$6:$G$315,MOD(INT(H567),ReadMe!$C$9)+1)*IF(AND($A568&gt;=Drivers!$I$11,$A568&lt;Drivers!$I$11+Drivers!$J$11),Drivers!$K$11,1)*IF(AND($A568&gt;=Drivers!$L$11,$A568&lt;Drivers!$L$11+Drivers!$M$11),Drivers!$N$11,1)))</x:f>
        <x:v>0</x:v>
      </x:c>
      <x:c r="O568" t="n">
        <x:f>MIN(ReadMe!$C$8,MAX(0,INT(C568/ReadMe!$C$9)))</x:f>
        <x:v>3</x:v>
      </x:c>
      <x:c r="P568" t="n">
        <x:f>MIN(ReadMe!$C$8,MAX(0,INT(D568/ReadMe!$C$9)))</x:f>
        <x:v>3</x:v>
      </x:c>
      <x:c r="Q568" t="n">
        <x:f>MIN(ReadMe!$C$8,MAX(0,INT(E568/ReadMe!$C$9)))</x:f>
        <x:v>3</x:v>
      </x:c>
      <x:c r="R568" t="n">
        <x:f>MIN(ReadMe!$C$8,MAX(0,INT(F568/ReadMe!$C$9)))</x:f>
        <x:v>3</x:v>
      </x:c>
      <x:c r="S568" t="n">
        <x:f>MIN(ReadMe!$C$8,MAX(0,INT(G568/ReadMe!$C$9)))</x:f>
        <x:v>3</x:v>
      </x:c>
      <x:c r="T568" t="n">
        <x:f>MIN(ReadMe!$C$8,MAX(0,INT(H568/ReadMe!$C$9)))</x:f>
        <x:v>3</x:v>
      </x:c>
    </x:row>
    <x:row r="569">
      <x:c r="A569" t="n">
        <x:v>563</x:v>
      </x:c>
      <x:c r="B569" s="97" t="n">
        <x:f>A569*ReadMe!$C$12</x:f>
        <x:v>140.75</x:v>
      </x:c>
      <x:c r="C569" s="97" t="n">
        <x:f>MIN(ReadMe!$C$10,C568+I569)</x:f>
        <x:v>930</x:v>
      </x:c>
      <x:c r="D569" s="97" t="n">
        <x:f>MIN(ReadMe!$C$10,D568+J569)</x:f>
        <x:v>930</x:v>
      </x:c>
      <x:c r="E569" s="97" t="n">
        <x:f>MIN(ReadMe!$C$10,E568+K569)</x:f>
        <x:v>930</x:v>
      </x:c>
      <x:c r="F569" s="97" t="n">
        <x:f>MIN(ReadMe!$C$10,F568+L569)</x:f>
        <x:v>930</x:v>
      </x:c>
      <x:c r="G569" s="97" t="n">
        <x:f>MIN(ReadMe!$C$10,G568+M569)</x:f>
        <x:v>930</x:v>
      </x:c>
      <x:c r="H569" s="97" t="n">
        <x:f>MIN(ReadMe!$C$10,H568+N569)</x:f>
        <x:v>930</x:v>
      </x:c>
      <x:c r="I569" s="97" t="n">
        <x:f>IF(OR($A569&lt;=Drivers!$H$6,C568&gt;=ReadMe!$C$10),0,MAX(ReadMe!$C$15,(Drivers!$E$6+Drivers!$F$6*SIN($A569*ReadMe!$C$14+Drivers!$G$6))*INDEX(TrackData!$G$6:$G$315,MOD(INT(C568),ReadMe!$C$9)+1)*IF(AND($A569&gt;=Drivers!$I$6,$A569&lt;Drivers!$I$6+Drivers!$J$6),Drivers!$K$6,1)*IF(AND($A569&gt;=Drivers!$L$6,$A569&lt;Drivers!$L$6+Drivers!$M$6),Drivers!$N$6,1)))</x:f>
        <x:v>0</x:v>
      </x:c>
      <x:c r="J569" s="97" t="n">
        <x:f>IF(OR($A569&lt;=Drivers!$H$7,D568&gt;=ReadMe!$C$10),0,MAX(ReadMe!$C$15,(Drivers!$E$7+Drivers!$F$7*SIN($A569*ReadMe!$C$14+Drivers!$G$7))*INDEX(TrackData!$G$6:$G$315,MOD(INT(D568),ReadMe!$C$9)+1)*IF(AND($A569&gt;=Drivers!$I$7,$A569&lt;Drivers!$I$7+Drivers!$J$7),Drivers!$K$7,1)*IF(AND($A569&gt;=Drivers!$L$7,$A569&lt;Drivers!$L$7+Drivers!$M$7),Drivers!$N$7,1)))</x:f>
        <x:v>0</x:v>
      </x:c>
      <x:c r="K569" s="97" t="n">
        <x:f>IF(OR($A569&lt;=Drivers!$H$8,E568&gt;=ReadMe!$C$10),0,MAX(ReadMe!$C$15,(Drivers!$E$8+Drivers!$F$8*SIN($A569*ReadMe!$C$14+Drivers!$G$8))*INDEX(TrackData!$G$6:$G$315,MOD(INT(E568),ReadMe!$C$9)+1)*IF(AND($A569&gt;=Drivers!$I$8,$A569&lt;Drivers!$I$8+Drivers!$J$8),Drivers!$K$8,1)*IF(AND($A569&gt;=Drivers!$L$8,$A569&lt;Drivers!$L$8+Drivers!$M$8),Drivers!$N$8,1)))</x:f>
        <x:v>0</x:v>
      </x:c>
      <x:c r="L569" s="97" t="n">
        <x:f>IF(OR($A569&lt;=Drivers!$H$9,F568&gt;=ReadMe!$C$10),0,MAX(ReadMe!$C$15,(Drivers!$E$9+Drivers!$F$9*SIN($A569*ReadMe!$C$14+Drivers!$G$9))*INDEX(TrackData!$G$6:$G$315,MOD(INT(F568),ReadMe!$C$9)+1)*IF(AND($A569&gt;=Drivers!$I$9,$A569&lt;Drivers!$I$9+Drivers!$J$9),Drivers!$K$9,1)*IF(AND($A569&gt;=Drivers!$L$9,$A569&lt;Drivers!$L$9+Drivers!$M$9),Drivers!$N$9,1)))</x:f>
        <x:v>0</x:v>
      </x:c>
      <x:c r="M569" s="97" t="n">
        <x:f>IF(OR($A569&lt;=Drivers!$H$10,G568&gt;=ReadMe!$C$10),0,MAX(ReadMe!$C$15,(Drivers!$E$10+Drivers!$F$10*SIN($A569*ReadMe!$C$14+Drivers!$G$10))*INDEX(TrackData!$G$6:$G$315,MOD(INT(G568),ReadMe!$C$9)+1)*IF(AND($A569&gt;=Drivers!$I$10,$A569&lt;Drivers!$I$10+Drivers!$J$10),Drivers!$K$10,1)*IF(AND($A569&gt;=Drivers!$L$10,$A569&lt;Drivers!$L$10+Drivers!$M$10),Drivers!$N$10,1)))</x:f>
        <x:v>0</x:v>
      </x:c>
      <x:c r="N569" s="97" t="n">
        <x:f>IF(OR($A569&lt;=Drivers!$H$11,H568&gt;=ReadMe!$C$10),0,MAX(ReadMe!$C$15,(Drivers!$E$11+Drivers!$F$11*SIN($A569*ReadMe!$C$14+Drivers!$G$11))*INDEX(TrackData!$G$6:$G$315,MOD(INT(H568),ReadMe!$C$9)+1)*IF(AND($A569&gt;=Drivers!$I$11,$A569&lt;Drivers!$I$11+Drivers!$J$11),Drivers!$K$11,1)*IF(AND($A569&gt;=Drivers!$L$11,$A569&lt;Drivers!$L$11+Drivers!$M$11),Drivers!$N$11,1)))</x:f>
        <x:v>0</x:v>
      </x:c>
      <x:c r="O569" t="n">
        <x:f>MIN(ReadMe!$C$8,MAX(0,INT(C569/ReadMe!$C$9)))</x:f>
        <x:v>3</x:v>
      </x:c>
      <x:c r="P569" t="n">
        <x:f>MIN(ReadMe!$C$8,MAX(0,INT(D569/ReadMe!$C$9)))</x:f>
        <x:v>3</x:v>
      </x:c>
      <x:c r="Q569" t="n">
        <x:f>MIN(ReadMe!$C$8,MAX(0,INT(E569/ReadMe!$C$9)))</x:f>
        <x:v>3</x:v>
      </x:c>
      <x:c r="R569" t="n">
        <x:f>MIN(ReadMe!$C$8,MAX(0,INT(F569/ReadMe!$C$9)))</x:f>
        <x:v>3</x:v>
      </x:c>
      <x:c r="S569" t="n">
        <x:f>MIN(ReadMe!$C$8,MAX(0,INT(G569/ReadMe!$C$9)))</x:f>
        <x:v>3</x:v>
      </x:c>
      <x:c r="T569" t="n">
        <x:f>MIN(ReadMe!$C$8,MAX(0,INT(H569/ReadMe!$C$9)))</x:f>
        <x:v>3</x:v>
      </x:c>
    </x:row>
    <x:row r="570">
      <x:c r="A570" t="n">
        <x:v>564</x:v>
      </x:c>
      <x:c r="B570" s="97" t="n">
        <x:f>A570*ReadMe!$C$12</x:f>
        <x:v>141</x:v>
      </x:c>
      <x:c r="C570" s="97" t="n">
        <x:f>MIN(ReadMe!$C$10,C569+I570)</x:f>
        <x:v>930</x:v>
      </x:c>
      <x:c r="D570" s="97" t="n">
        <x:f>MIN(ReadMe!$C$10,D569+J570)</x:f>
        <x:v>930</x:v>
      </x:c>
      <x:c r="E570" s="97" t="n">
        <x:f>MIN(ReadMe!$C$10,E569+K570)</x:f>
        <x:v>930</x:v>
      </x:c>
      <x:c r="F570" s="97" t="n">
        <x:f>MIN(ReadMe!$C$10,F569+L570)</x:f>
        <x:v>930</x:v>
      </x:c>
      <x:c r="G570" s="97" t="n">
        <x:f>MIN(ReadMe!$C$10,G569+M570)</x:f>
        <x:v>930</x:v>
      </x:c>
      <x:c r="H570" s="97" t="n">
        <x:f>MIN(ReadMe!$C$10,H569+N570)</x:f>
        <x:v>930</x:v>
      </x:c>
      <x:c r="I570" s="97" t="n">
        <x:f>IF(OR($A570&lt;=Drivers!$H$6,C569&gt;=ReadMe!$C$10),0,MAX(ReadMe!$C$15,(Drivers!$E$6+Drivers!$F$6*SIN($A570*ReadMe!$C$14+Drivers!$G$6))*INDEX(TrackData!$G$6:$G$315,MOD(INT(C569),ReadMe!$C$9)+1)*IF(AND($A570&gt;=Drivers!$I$6,$A570&lt;Drivers!$I$6+Drivers!$J$6),Drivers!$K$6,1)*IF(AND($A570&gt;=Drivers!$L$6,$A570&lt;Drivers!$L$6+Drivers!$M$6),Drivers!$N$6,1)))</x:f>
        <x:v>0</x:v>
      </x:c>
      <x:c r="J570" s="97" t="n">
        <x:f>IF(OR($A570&lt;=Drivers!$H$7,D569&gt;=ReadMe!$C$10),0,MAX(ReadMe!$C$15,(Drivers!$E$7+Drivers!$F$7*SIN($A570*ReadMe!$C$14+Drivers!$G$7))*INDEX(TrackData!$G$6:$G$315,MOD(INT(D569),ReadMe!$C$9)+1)*IF(AND($A570&gt;=Drivers!$I$7,$A570&lt;Drivers!$I$7+Drivers!$J$7),Drivers!$K$7,1)*IF(AND($A570&gt;=Drivers!$L$7,$A570&lt;Drivers!$L$7+Drivers!$M$7),Drivers!$N$7,1)))</x:f>
        <x:v>0</x:v>
      </x:c>
      <x:c r="K570" s="97" t="n">
        <x:f>IF(OR($A570&lt;=Drivers!$H$8,E569&gt;=ReadMe!$C$10),0,MAX(ReadMe!$C$15,(Drivers!$E$8+Drivers!$F$8*SIN($A570*ReadMe!$C$14+Drivers!$G$8))*INDEX(TrackData!$G$6:$G$315,MOD(INT(E569),ReadMe!$C$9)+1)*IF(AND($A570&gt;=Drivers!$I$8,$A570&lt;Drivers!$I$8+Drivers!$J$8),Drivers!$K$8,1)*IF(AND($A570&gt;=Drivers!$L$8,$A570&lt;Drivers!$L$8+Drivers!$M$8),Drivers!$N$8,1)))</x:f>
        <x:v>0</x:v>
      </x:c>
      <x:c r="L570" s="97" t="n">
        <x:f>IF(OR($A570&lt;=Drivers!$H$9,F569&gt;=ReadMe!$C$10),0,MAX(ReadMe!$C$15,(Drivers!$E$9+Drivers!$F$9*SIN($A570*ReadMe!$C$14+Drivers!$G$9))*INDEX(TrackData!$G$6:$G$315,MOD(INT(F569),ReadMe!$C$9)+1)*IF(AND($A570&gt;=Drivers!$I$9,$A570&lt;Drivers!$I$9+Drivers!$J$9),Drivers!$K$9,1)*IF(AND($A570&gt;=Drivers!$L$9,$A570&lt;Drivers!$L$9+Drivers!$M$9),Drivers!$N$9,1)))</x:f>
        <x:v>0</x:v>
      </x:c>
      <x:c r="M570" s="97" t="n">
        <x:f>IF(OR($A570&lt;=Drivers!$H$10,G569&gt;=ReadMe!$C$10),0,MAX(ReadMe!$C$15,(Drivers!$E$10+Drivers!$F$10*SIN($A570*ReadMe!$C$14+Drivers!$G$10))*INDEX(TrackData!$G$6:$G$315,MOD(INT(G569),ReadMe!$C$9)+1)*IF(AND($A570&gt;=Drivers!$I$10,$A570&lt;Drivers!$I$10+Drivers!$J$10),Drivers!$K$10,1)*IF(AND($A570&gt;=Drivers!$L$10,$A570&lt;Drivers!$L$10+Drivers!$M$10),Drivers!$N$10,1)))</x:f>
        <x:v>0</x:v>
      </x:c>
      <x:c r="N570" s="97" t="n">
        <x:f>IF(OR($A570&lt;=Drivers!$H$11,H569&gt;=ReadMe!$C$10),0,MAX(ReadMe!$C$15,(Drivers!$E$11+Drivers!$F$11*SIN($A570*ReadMe!$C$14+Drivers!$G$11))*INDEX(TrackData!$G$6:$G$315,MOD(INT(H569),ReadMe!$C$9)+1)*IF(AND($A570&gt;=Drivers!$I$11,$A570&lt;Drivers!$I$11+Drivers!$J$11),Drivers!$K$11,1)*IF(AND($A570&gt;=Drivers!$L$11,$A570&lt;Drivers!$L$11+Drivers!$M$11),Drivers!$N$11,1)))</x:f>
        <x:v>0</x:v>
      </x:c>
      <x:c r="O570" t="n">
        <x:f>MIN(ReadMe!$C$8,MAX(0,INT(C570/ReadMe!$C$9)))</x:f>
        <x:v>3</x:v>
      </x:c>
      <x:c r="P570" t="n">
        <x:f>MIN(ReadMe!$C$8,MAX(0,INT(D570/ReadMe!$C$9)))</x:f>
        <x:v>3</x:v>
      </x:c>
      <x:c r="Q570" t="n">
        <x:f>MIN(ReadMe!$C$8,MAX(0,INT(E570/ReadMe!$C$9)))</x:f>
        <x:v>3</x:v>
      </x:c>
      <x:c r="R570" t="n">
        <x:f>MIN(ReadMe!$C$8,MAX(0,INT(F570/ReadMe!$C$9)))</x:f>
        <x:v>3</x:v>
      </x:c>
      <x:c r="S570" t="n">
        <x:f>MIN(ReadMe!$C$8,MAX(0,INT(G570/ReadMe!$C$9)))</x:f>
        <x:v>3</x:v>
      </x:c>
      <x:c r="T570" t="n">
        <x:f>MIN(ReadMe!$C$8,MAX(0,INT(H570/ReadMe!$C$9)))</x:f>
        <x:v>3</x:v>
      </x:c>
    </x:row>
    <x:row r="571">
      <x:c r="A571" t="n">
        <x:v>565</x:v>
      </x:c>
      <x:c r="B571" s="97" t="n">
        <x:f>A571*ReadMe!$C$12</x:f>
        <x:v>141.25</x:v>
      </x:c>
      <x:c r="C571" s="97" t="n">
        <x:f>MIN(ReadMe!$C$10,C570+I571)</x:f>
        <x:v>930</x:v>
      </x:c>
      <x:c r="D571" s="97" t="n">
        <x:f>MIN(ReadMe!$C$10,D570+J571)</x:f>
        <x:v>930</x:v>
      </x:c>
      <x:c r="E571" s="97" t="n">
        <x:f>MIN(ReadMe!$C$10,E570+K571)</x:f>
        <x:v>930</x:v>
      </x:c>
      <x:c r="F571" s="97" t="n">
        <x:f>MIN(ReadMe!$C$10,F570+L571)</x:f>
        <x:v>930</x:v>
      </x:c>
      <x:c r="G571" s="97" t="n">
        <x:f>MIN(ReadMe!$C$10,G570+M571)</x:f>
        <x:v>930</x:v>
      </x:c>
      <x:c r="H571" s="97" t="n">
        <x:f>MIN(ReadMe!$C$10,H570+N571)</x:f>
        <x:v>930</x:v>
      </x:c>
      <x:c r="I571" s="97" t="n">
        <x:f>IF(OR($A571&lt;=Drivers!$H$6,C570&gt;=ReadMe!$C$10),0,MAX(ReadMe!$C$15,(Drivers!$E$6+Drivers!$F$6*SIN($A571*ReadMe!$C$14+Drivers!$G$6))*INDEX(TrackData!$G$6:$G$315,MOD(INT(C570),ReadMe!$C$9)+1)*IF(AND($A571&gt;=Drivers!$I$6,$A571&lt;Drivers!$I$6+Drivers!$J$6),Drivers!$K$6,1)*IF(AND($A571&gt;=Drivers!$L$6,$A571&lt;Drivers!$L$6+Drivers!$M$6),Drivers!$N$6,1)))</x:f>
        <x:v>0</x:v>
      </x:c>
      <x:c r="J571" s="97" t="n">
        <x:f>IF(OR($A571&lt;=Drivers!$H$7,D570&gt;=ReadMe!$C$10),0,MAX(ReadMe!$C$15,(Drivers!$E$7+Drivers!$F$7*SIN($A571*ReadMe!$C$14+Drivers!$G$7))*INDEX(TrackData!$G$6:$G$315,MOD(INT(D570),ReadMe!$C$9)+1)*IF(AND($A571&gt;=Drivers!$I$7,$A571&lt;Drivers!$I$7+Drivers!$J$7),Drivers!$K$7,1)*IF(AND($A571&gt;=Drivers!$L$7,$A571&lt;Drivers!$L$7+Drivers!$M$7),Drivers!$N$7,1)))</x:f>
        <x:v>0</x:v>
      </x:c>
      <x:c r="K571" s="97" t="n">
        <x:f>IF(OR($A571&lt;=Drivers!$H$8,E570&gt;=ReadMe!$C$10),0,MAX(ReadMe!$C$15,(Drivers!$E$8+Drivers!$F$8*SIN($A571*ReadMe!$C$14+Drivers!$G$8))*INDEX(TrackData!$G$6:$G$315,MOD(INT(E570),ReadMe!$C$9)+1)*IF(AND($A571&gt;=Drivers!$I$8,$A571&lt;Drivers!$I$8+Drivers!$J$8),Drivers!$K$8,1)*IF(AND($A571&gt;=Drivers!$L$8,$A571&lt;Drivers!$L$8+Drivers!$M$8),Drivers!$N$8,1)))</x:f>
        <x:v>0</x:v>
      </x:c>
      <x:c r="L571" s="97" t="n">
        <x:f>IF(OR($A571&lt;=Drivers!$H$9,F570&gt;=ReadMe!$C$10),0,MAX(ReadMe!$C$15,(Drivers!$E$9+Drivers!$F$9*SIN($A571*ReadMe!$C$14+Drivers!$G$9))*INDEX(TrackData!$G$6:$G$315,MOD(INT(F570),ReadMe!$C$9)+1)*IF(AND($A571&gt;=Drivers!$I$9,$A571&lt;Drivers!$I$9+Drivers!$J$9),Drivers!$K$9,1)*IF(AND($A571&gt;=Drivers!$L$9,$A571&lt;Drivers!$L$9+Drivers!$M$9),Drivers!$N$9,1)))</x:f>
        <x:v>0</x:v>
      </x:c>
      <x:c r="M571" s="97" t="n">
        <x:f>IF(OR($A571&lt;=Drivers!$H$10,G570&gt;=ReadMe!$C$10),0,MAX(ReadMe!$C$15,(Drivers!$E$10+Drivers!$F$10*SIN($A571*ReadMe!$C$14+Drivers!$G$10))*INDEX(TrackData!$G$6:$G$315,MOD(INT(G570),ReadMe!$C$9)+1)*IF(AND($A571&gt;=Drivers!$I$10,$A571&lt;Drivers!$I$10+Drivers!$J$10),Drivers!$K$10,1)*IF(AND($A571&gt;=Drivers!$L$10,$A571&lt;Drivers!$L$10+Drivers!$M$10),Drivers!$N$10,1)))</x:f>
        <x:v>0</x:v>
      </x:c>
      <x:c r="N571" s="97" t="n">
        <x:f>IF(OR($A571&lt;=Drivers!$H$11,H570&gt;=ReadMe!$C$10),0,MAX(ReadMe!$C$15,(Drivers!$E$11+Drivers!$F$11*SIN($A571*ReadMe!$C$14+Drivers!$G$11))*INDEX(TrackData!$G$6:$G$315,MOD(INT(H570),ReadMe!$C$9)+1)*IF(AND($A571&gt;=Drivers!$I$11,$A571&lt;Drivers!$I$11+Drivers!$J$11),Drivers!$K$11,1)*IF(AND($A571&gt;=Drivers!$L$11,$A571&lt;Drivers!$L$11+Drivers!$M$11),Drivers!$N$11,1)))</x:f>
        <x:v>0</x:v>
      </x:c>
      <x:c r="O571" t="n">
        <x:f>MIN(ReadMe!$C$8,MAX(0,INT(C571/ReadMe!$C$9)))</x:f>
        <x:v>3</x:v>
      </x:c>
      <x:c r="P571" t="n">
        <x:f>MIN(ReadMe!$C$8,MAX(0,INT(D571/ReadMe!$C$9)))</x:f>
        <x:v>3</x:v>
      </x:c>
      <x:c r="Q571" t="n">
        <x:f>MIN(ReadMe!$C$8,MAX(0,INT(E571/ReadMe!$C$9)))</x:f>
        <x:v>3</x:v>
      </x:c>
      <x:c r="R571" t="n">
        <x:f>MIN(ReadMe!$C$8,MAX(0,INT(F571/ReadMe!$C$9)))</x:f>
        <x:v>3</x:v>
      </x:c>
      <x:c r="S571" t="n">
        <x:f>MIN(ReadMe!$C$8,MAX(0,INT(G571/ReadMe!$C$9)))</x:f>
        <x:v>3</x:v>
      </x:c>
      <x:c r="T571" t="n">
        <x:f>MIN(ReadMe!$C$8,MAX(0,INT(H571/ReadMe!$C$9)))</x:f>
        <x:v>3</x:v>
      </x:c>
    </x:row>
    <x:row r="572">
      <x:c r="A572" t="n">
        <x:v>566</x:v>
      </x:c>
      <x:c r="B572" s="97" t="n">
        <x:f>A572*ReadMe!$C$12</x:f>
        <x:v>141.5</x:v>
      </x:c>
      <x:c r="C572" s="97" t="n">
        <x:f>MIN(ReadMe!$C$10,C571+I572)</x:f>
        <x:v>930</x:v>
      </x:c>
      <x:c r="D572" s="97" t="n">
        <x:f>MIN(ReadMe!$C$10,D571+J572)</x:f>
        <x:v>930</x:v>
      </x:c>
      <x:c r="E572" s="97" t="n">
        <x:f>MIN(ReadMe!$C$10,E571+K572)</x:f>
        <x:v>930</x:v>
      </x:c>
      <x:c r="F572" s="97" t="n">
        <x:f>MIN(ReadMe!$C$10,F571+L572)</x:f>
        <x:v>930</x:v>
      </x:c>
      <x:c r="G572" s="97" t="n">
        <x:f>MIN(ReadMe!$C$10,G571+M572)</x:f>
        <x:v>930</x:v>
      </x:c>
      <x:c r="H572" s="97" t="n">
        <x:f>MIN(ReadMe!$C$10,H571+N572)</x:f>
        <x:v>930</x:v>
      </x:c>
      <x:c r="I572" s="97" t="n">
        <x:f>IF(OR($A572&lt;=Drivers!$H$6,C571&gt;=ReadMe!$C$10),0,MAX(ReadMe!$C$15,(Drivers!$E$6+Drivers!$F$6*SIN($A572*ReadMe!$C$14+Drivers!$G$6))*INDEX(TrackData!$G$6:$G$315,MOD(INT(C571),ReadMe!$C$9)+1)*IF(AND($A572&gt;=Drivers!$I$6,$A572&lt;Drivers!$I$6+Drivers!$J$6),Drivers!$K$6,1)*IF(AND($A572&gt;=Drivers!$L$6,$A572&lt;Drivers!$L$6+Drivers!$M$6),Drivers!$N$6,1)))</x:f>
        <x:v>0</x:v>
      </x:c>
      <x:c r="J572" s="97" t="n">
        <x:f>IF(OR($A572&lt;=Drivers!$H$7,D571&gt;=ReadMe!$C$10),0,MAX(ReadMe!$C$15,(Drivers!$E$7+Drivers!$F$7*SIN($A572*ReadMe!$C$14+Drivers!$G$7))*INDEX(TrackData!$G$6:$G$315,MOD(INT(D571),ReadMe!$C$9)+1)*IF(AND($A572&gt;=Drivers!$I$7,$A572&lt;Drivers!$I$7+Drivers!$J$7),Drivers!$K$7,1)*IF(AND($A572&gt;=Drivers!$L$7,$A572&lt;Drivers!$L$7+Drivers!$M$7),Drivers!$N$7,1)))</x:f>
        <x:v>0</x:v>
      </x:c>
      <x:c r="K572" s="97" t="n">
        <x:f>IF(OR($A572&lt;=Drivers!$H$8,E571&gt;=ReadMe!$C$10),0,MAX(ReadMe!$C$15,(Drivers!$E$8+Drivers!$F$8*SIN($A572*ReadMe!$C$14+Drivers!$G$8))*INDEX(TrackData!$G$6:$G$315,MOD(INT(E571),ReadMe!$C$9)+1)*IF(AND($A572&gt;=Drivers!$I$8,$A572&lt;Drivers!$I$8+Drivers!$J$8),Drivers!$K$8,1)*IF(AND($A572&gt;=Drivers!$L$8,$A572&lt;Drivers!$L$8+Drivers!$M$8),Drivers!$N$8,1)))</x:f>
        <x:v>0</x:v>
      </x:c>
      <x:c r="L572" s="97" t="n">
        <x:f>IF(OR($A572&lt;=Drivers!$H$9,F571&gt;=ReadMe!$C$10),0,MAX(ReadMe!$C$15,(Drivers!$E$9+Drivers!$F$9*SIN($A572*ReadMe!$C$14+Drivers!$G$9))*INDEX(TrackData!$G$6:$G$315,MOD(INT(F571),ReadMe!$C$9)+1)*IF(AND($A572&gt;=Drivers!$I$9,$A572&lt;Drivers!$I$9+Drivers!$J$9),Drivers!$K$9,1)*IF(AND($A572&gt;=Drivers!$L$9,$A572&lt;Drivers!$L$9+Drivers!$M$9),Drivers!$N$9,1)))</x:f>
        <x:v>0</x:v>
      </x:c>
      <x:c r="M572" s="97" t="n">
        <x:f>IF(OR($A572&lt;=Drivers!$H$10,G571&gt;=ReadMe!$C$10),0,MAX(ReadMe!$C$15,(Drivers!$E$10+Drivers!$F$10*SIN($A572*ReadMe!$C$14+Drivers!$G$10))*INDEX(TrackData!$G$6:$G$315,MOD(INT(G571),ReadMe!$C$9)+1)*IF(AND($A572&gt;=Drivers!$I$10,$A572&lt;Drivers!$I$10+Drivers!$J$10),Drivers!$K$10,1)*IF(AND($A572&gt;=Drivers!$L$10,$A572&lt;Drivers!$L$10+Drivers!$M$10),Drivers!$N$10,1)))</x:f>
        <x:v>0</x:v>
      </x:c>
      <x:c r="N572" s="97" t="n">
        <x:f>IF(OR($A572&lt;=Drivers!$H$11,H571&gt;=ReadMe!$C$10),0,MAX(ReadMe!$C$15,(Drivers!$E$11+Drivers!$F$11*SIN($A572*ReadMe!$C$14+Drivers!$G$11))*INDEX(TrackData!$G$6:$G$315,MOD(INT(H571),ReadMe!$C$9)+1)*IF(AND($A572&gt;=Drivers!$I$11,$A572&lt;Drivers!$I$11+Drivers!$J$11),Drivers!$K$11,1)*IF(AND($A572&gt;=Drivers!$L$11,$A572&lt;Drivers!$L$11+Drivers!$M$11),Drivers!$N$11,1)))</x:f>
        <x:v>0</x:v>
      </x:c>
      <x:c r="O572" t="n">
        <x:f>MIN(ReadMe!$C$8,MAX(0,INT(C572/ReadMe!$C$9)))</x:f>
        <x:v>3</x:v>
      </x:c>
      <x:c r="P572" t="n">
        <x:f>MIN(ReadMe!$C$8,MAX(0,INT(D572/ReadMe!$C$9)))</x:f>
        <x:v>3</x:v>
      </x:c>
      <x:c r="Q572" t="n">
        <x:f>MIN(ReadMe!$C$8,MAX(0,INT(E572/ReadMe!$C$9)))</x:f>
        <x:v>3</x:v>
      </x:c>
      <x:c r="R572" t="n">
        <x:f>MIN(ReadMe!$C$8,MAX(0,INT(F572/ReadMe!$C$9)))</x:f>
        <x:v>3</x:v>
      </x:c>
      <x:c r="S572" t="n">
        <x:f>MIN(ReadMe!$C$8,MAX(0,INT(G572/ReadMe!$C$9)))</x:f>
        <x:v>3</x:v>
      </x:c>
      <x:c r="T572" t="n">
        <x:f>MIN(ReadMe!$C$8,MAX(0,INT(H572/ReadMe!$C$9)))</x:f>
        <x:v>3</x:v>
      </x:c>
    </x:row>
    <x:row r="573">
      <x:c r="A573" t="n">
        <x:v>567</x:v>
      </x:c>
      <x:c r="B573" s="97" t="n">
        <x:f>A573*ReadMe!$C$12</x:f>
        <x:v>141.75</x:v>
      </x:c>
      <x:c r="C573" s="97" t="n">
        <x:f>MIN(ReadMe!$C$10,C572+I573)</x:f>
        <x:v>930</x:v>
      </x:c>
      <x:c r="D573" s="97" t="n">
        <x:f>MIN(ReadMe!$C$10,D572+J573)</x:f>
        <x:v>930</x:v>
      </x:c>
      <x:c r="E573" s="97" t="n">
        <x:f>MIN(ReadMe!$C$10,E572+K573)</x:f>
        <x:v>930</x:v>
      </x:c>
      <x:c r="F573" s="97" t="n">
        <x:f>MIN(ReadMe!$C$10,F572+L573)</x:f>
        <x:v>930</x:v>
      </x:c>
      <x:c r="G573" s="97" t="n">
        <x:f>MIN(ReadMe!$C$10,G572+M573)</x:f>
        <x:v>930</x:v>
      </x:c>
      <x:c r="H573" s="97" t="n">
        <x:f>MIN(ReadMe!$C$10,H572+N573)</x:f>
        <x:v>930</x:v>
      </x:c>
      <x:c r="I573" s="97" t="n">
        <x:f>IF(OR($A573&lt;=Drivers!$H$6,C572&gt;=ReadMe!$C$10),0,MAX(ReadMe!$C$15,(Drivers!$E$6+Drivers!$F$6*SIN($A573*ReadMe!$C$14+Drivers!$G$6))*INDEX(TrackData!$G$6:$G$315,MOD(INT(C572),ReadMe!$C$9)+1)*IF(AND($A573&gt;=Drivers!$I$6,$A573&lt;Drivers!$I$6+Drivers!$J$6),Drivers!$K$6,1)*IF(AND($A573&gt;=Drivers!$L$6,$A573&lt;Drivers!$L$6+Drivers!$M$6),Drivers!$N$6,1)))</x:f>
        <x:v>0</x:v>
      </x:c>
      <x:c r="J573" s="97" t="n">
        <x:f>IF(OR($A573&lt;=Drivers!$H$7,D572&gt;=ReadMe!$C$10),0,MAX(ReadMe!$C$15,(Drivers!$E$7+Drivers!$F$7*SIN($A573*ReadMe!$C$14+Drivers!$G$7))*INDEX(TrackData!$G$6:$G$315,MOD(INT(D572),ReadMe!$C$9)+1)*IF(AND($A573&gt;=Drivers!$I$7,$A573&lt;Drivers!$I$7+Drivers!$J$7),Drivers!$K$7,1)*IF(AND($A573&gt;=Drivers!$L$7,$A573&lt;Drivers!$L$7+Drivers!$M$7),Drivers!$N$7,1)))</x:f>
        <x:v>0</x:v>
      </x:c>
      <x:c r="K573" s="97" t="n">
        <x:f>IF(OR($A573&lt;=Drivers!$H$8,E572&gt;=ReadMe!$C$10),0,MAX(ReadMe!$C$15,(Drivers!$E$8+Drivers!$F$8*SIN($A573*ReadMe!$C$14+Drivers!$G$8))*INDEX(TrackData!$G$6:$G$315,MOD(INT(E572),ReadMe!$C$9)+1)*IF(AND($A573&gt;=Drivers!$I$8,$A573&lt;Drivers!$I$8+Drivers!$J$8),Drivers!$K$8,1)*IF(AND($A573&gt;=Drivers!$L$8,$A573&lt;Drivers!$L$8+Drivers!$M$8),Drivers!$N$8,1)))</x:f>
        <x:v>0</x:v>
      </x:c>
      <x:c r="L573" s="97" t="n">
        <x:f>IF(OR($A573&lt;=Drivers!$H$9,F572&gt;=ReadMe!$C$10),0,MAX(ReadMe!$C$15,(Drivers!$E$9+Drivers!$F$9*SIN($A573*ReadMe!$C$14+Drivers!$G$9))*INDEX(TrackData!$G$6:$G$315,MOD(INT(F572),ReadMe!$C$9)+1)*IF(AND($A573&gt;=Drivers!$I$9,$A573&lt;Drivers!$I$9+Drivers!$J$9),Drivers!$K$9,1)*IF(AND($A573&gt;=Drivers!$L$9,$A573&lt;Drivers!$L$9+Drivers!$M$9),Drivers!$N$9,1)))</x:f>
        <x:v>0</x:v>
      </x:c>
      <x:c r="M573" s="97" t="n">
        <x:f>IF(OR($A573&lt;=Drivers!$H$10,G572&gt;=ReadMe!$C$10),0,MAX(ReadMe!$C$15,(Drivers!$E$10+Drivers!$F$10*SIN($A573*ReadMe!$C$14+Drivers!$G$10))*INDEX(TrackData!$G$6:$G$315,MOD(INT(G572),ReadMe!$C$9)+1)*IF(AND($A573&gt;=Drivers!$I$10,$A573&lt;Drivers!$I$10+Drivers!$J$10),Drivers!$K$10,1)*IF(AND($A573&gt;=Drivers!$L$10,$A573&lt;Drivers!$L$10+Drivers!$M$10),Drivers!$N$10,1)))</x:f>
        <x:v>0</x:v>
      </x:c>
      <x:c r="N573" s="97" t="n">
        <x:f>IF(OR($A573&lt;=Drivers!$H$11,H572&gt;=ReadMe!$C$10),0,MAX(ReadMe!$C$15,(Drivers!$E$11+Drivers!$F$11*SIN($A573*ReadMe!$C$14+Drivers!$G$11))*INDEX(TrackData!$G$6:$G$315,MOD(INT(H572),ReadMe!$C$9)+1)*IF(AND($A573&gt;=Drivers!$I$11,$A573&lt;Drivers!$I$11+Drivers!$J$11),Drivers!$K$11,1)*IF(AND($A573&gt;=Drivers!$L$11,$A573&lt;Drivers!$L$11+Drivers!$M$11),Drivers!$N$11,1)))</x:f>
        <x:v>0</x:v>
      </x:c>
      <x:c r="O573" t="n">
        <x:f>MIN(ReadMe!$C$8,MAX(0,INT(C573/ReadMe!$C$9)))</x:f>
        <x:v>3</x:v>
      </x:c>
      <x:c r="P573" t="n">
        <x:f>MIN(ReadMe!$C$8,MAX(0,INT(D573/ReadMe!$C$9)))</x:f>
        <x:v>3</x:v>
      </x:c>
      <x:c r="Q573" t="n">
        <x:f>MIN(ReadMe!$C$8,MAX(0,INT(E573/ReadMe!$C$9)))</x:f>
        <x:v>3</x:v>
      </x:c>
      <x:c r="R573" t="n">
        <x:f>MIN(ReadMe!$C$8,MAX(0,INT(F573/ReadMe!$C$9)))</x:f>
        <x:v>3</x:v>
      </x:c>
      <x:c r="S573" t="n">
        <x:f>MIN(ReadMe!$C$8,MAX(0,INT(G573/ReadMe!$C$9)))</x:f>
        <x:v>3</x:v>
      </x:c>
      <x:c r="T573" t="n">
        <x:f>MIN(ReadMe!$C$8,MAX(0,INT(H573/ReadMe!$C$9)))</x:f>
        <x:v>3</x:v>
      </x:c>
    </x:row>
    <x:row r="574">
      <x:c r="A574" t="n">
        <x:v>568</x:v>
      </x:c>
      <x:c r="B574" s="97" t="n">
        <x:f>A574*ReadMe!$C$12</x:f>
        <x:v>142</x:v>
      </x:c>
      <x:c r="C574" s="97" t="n">
        <x:f>MIN(ReadMe!$C$10,C573+I574)</x:f>
        <x:v>930</x:v>
      </x:c>
      <x:c r="D574" s="97" t="n">
        <x:f>MIN(ReadMe!$C$10,D573+J574)</x:f>
        <x:v>930</x:v>
      </x:c>
      <x:c r="E574" s="97" t="n">
        <x:f>MIN(ReadMe!$C$10,E573+K574)</x:f>
        <x:v>930</x:v>
      </x:c>
      <x:c r="F574" s="97" t="n">
        <x:f>MIN(ReadMe!$C$10,F573+L574)</x:f>
        <x:v>930</x:v>
      </x:c>
      <x:c r="G574" s="97" t="n">
        <x:f>MIN(ReadMe!$C$10,G573+M574)</x:f>
        <x:v>930</x:v>
      </x:c>
      <x:c r="H574" s="97" t="n">
        <x:f>MIN(ReadMe!$C$10,H573+N574)</x:f>
        <x:v>930</x:v>
      </x:c>
      <x:c r="I574" s="97" t="n">
        <x:f>IF(OR($A574&lt;=Drivers!$H$6,C573&gt;=ReadMe!$C$10),0,MAX(ReadMe!$C$15,(Drivers!$E$6+Drivers!$F$6*SIN($A574*ReadMe!$C$14+Drivers!$G$6))*INDEX(TrackData!$G$6:$G$315,MOD(INT(C573),ReadMe!$C$9)+1)*IF(AND($A574&gt;=Drivers!$I$6,$A574&lt;Drivers!$I$6+Drivers!$J$6),Drivers!$K$6,1)*IF(AND($A574&gt;=Drivers!$L$6,$A574&lt;Drivers!$L$6+Drivers!$M$6),Drivers!$N$6,1)))</x:f>
        <x:v>0</x:v>
      </x:c>
      <x:c r="J574" s="97" t="n">
        <x:f>IF(OR($A574&lt;=Drivers!$H$7,D573&gt;=ReadMe!$C$10),0,MAX(ReadMe!$C$15,(Drivers!$E$7+Drivers!$F$7*SIN($A574*ReadMe!$C$14+Drivers!$G$7))*INDEX(TrackData!$G$6:$G$315,MOD(INT(D573),ReadMe!$C$9)+1)*IF(AND($A574&gt;=Drivers!$I$7,$A574&lt;Drivers!$I$7+Drivers!$J$7),Drivers!$K$7,1)*IF(AND($A574&gt;=Drivers!$L$7,$A574&lt;Drivers!$L$7+Drivers!$M$7),Drivers!$N$7,1)))</x:f>
        <x:v>0</x:v>
      </x:c>
      <x:c r="K574" s="97" t="n">
        <x:f>IF(OR($A574&lt;=Drivers!$H$8,E573&gt;=ReadMe!$C$10),0,MAX(ReadMe!$C$15,(Drivers!$E$8+Drivers!$F$8*SIN($A574*ReadMe!$C$14+Drivers!$G$8))*INDEX(TrackData!$G$6:$G$315,MOD(INT(E573),ReadMe!$C$9)+1)*IF(AND($A574&gt;=Drivers!$I$8,$A574&lt;Drivers!$I$8+Drivers!$J$8),Drivers!$K$8,1)*IF(AND($A574&gt;=Drivers!$L$8,$A574&lt;Drivers!$L$8+Drivers!$M$8),Drivers!$N$8,1)))</x:f>
        <x:v>0</x:v>
      </x:c>
      <x:c r="L574" s="97" t="n">
        <x:f>IF(OR($A574&lt;=Drivers!$H$9,F573&gt;=ReadMe!$C$10),0,MAX(ReadMe!$C$15,(Drivers!$E$9+Drivers!$F$9*SIN($A574*ReadMe!$C$14+Drivers!$G$9))*INDEX(TrackData!$G$6:$G$315,MOD(INT(F573),ReadMe!$C$9)+1)*IF(AND($A574&gt;=Drivers!$I$9,$A574&lt;Drivers!$I$9+Drivers!$J$9),Drivers!$K$9,1)*IF(AND($A574&gt;=Drivers!$L$9,$A574&lt;Drivers!$L$9+Drivers!$M$9),Drivers!$N$9,1)))</x:f>
        <x:v>0</x:v>
      </x:c>
      <x:c r="M574" s="97" t="n">
        <x:f>IF(OR($A574&lt;=Drivers!$H$10,G573&gt;=ReadMe!$C$10),0,MAX(ReadMe!$C$15,(Drivers!$E$10+Drivers!$F$10*SIN($A574*ReadMe!$C$14+Drivers!$G$10))*INDEX(TrackData!$G$6:$G$315,MOD(INT(G573),ReadMe!$C$9)+1)*IF(AND($A574&gt;=Drivers!$I$10,$A574&lt;Drivers!$I$10+Drivers!$J$10),Drivers!$K$10,1)*IF(AND($A574&gt;=Drivers!$L$10,$A574&lt;Drivers!$L$10+Drivers!$M$10),Drivers!$N$10,1)))</x:f>
        <x:v>0</x:v>
      </x:c>
      <x:c r="N574" s="97" t="n">
        <x:f>IF(OR($A574&lt;=Drivers!$H$11,H573&gt;=ReadMe!$C$10),0,MAX(ReadMe!$C$15,(Drivers!$E$11+Drivers!$F$11*SIN($A574*ReadMe!$C$14+Drivers!$G$11))*INDEX(TrackData!$G$6:$G$315,MOD(INT(H573),ReadMe!$C$9)+1)*IF(AND($A574&gt;=Drivers!$I$11,$A574&lt;Drivers!$I$11+Drivers!$J$11),Drivers!$K$11,1)*IF(AND($A574&gt;=Drivers!$L$11,$A574&lt;Drivers!$L$11+Drivers!$M$11),Drivers!$N$11,1)))</x:f>
        <x:v>0</x:v>
      </x:c>
      <x:c r="O574" t="n">
        <x:f>MIN(ReadMe!$C$8,MAX(0,INT(C574/ReadMe!$C$9)))</x:f>
        <x:v>3</x:v>
      </x:c>
      <x:c r="P574" t="n">
        <x:f>MIN(ReadMe!$C$8,MAX(0,INT(D574/ReadMe!$C$9)))</x:f>
        <x:v>3</x:v>
      </x:c>
      <x:c r="Q574" t="n">
        <x:f>MIN(ReadMe!$C$8,MAX(0,INT(E574/ReadMe!$C$9)))</x:f>
        <x:v>3</x:v>
      </x:c>
      <x:c r="R574" t="n">
        <x:f>MIN(ReadMe!$C$8,MAX(0,INT(F574/ReadMe!$C$9)))</x:f>
        <x:v>3</x:v>
      </x:c>
      <x:c r="S574" t="n">
        <x:f>MIN(ReadMe!$C$8,MAX(0,INT(G574/ReadMe!$C$9)))</x:f>
        <x:v>3</x:v>
      </x:c>
      <x:c r="T574" t="n">
        <x:f>MIN(ReadMe!$C$8,MAX(0,INT(H574/ReadMe!$C$9)))</x:f>
        <x:v>3</x:v>
      </x:c>
    </x:row>
    <x:row r="575">
      <x:c r="A575" t="n">
        <x:v>569</x:v>
      </x:c>
      <x:c r="B575" s="97" t="n">
        <x:f>A575*ReadMe!$C$12</x:f>
        <x:v>142.25</x:v>
      </x:c>
      <x:c r="C575" s="97" t="n">
        <x:f>MIN(ReadMe!$C$10,C574+I575)</x:f>
        <x:v>930</x:v>
      </x:c>
      <x:c r="D575" s="97" t="n">
        <x:f>MIN(ReadMe!$C$10,D574+J575)</x:f>
        <x:v>930</x:v>
      </x:c>
      <x:c r="E575" s="97" t="n">
        <x:f>MIN(ReadMe!$C$10,E574+K575)</x:f>
        <x:v>930</x:v>
      </x:c>
      <x:c r="F575" s="97" t="n">
        <x:f>MIN(ReadMe!$C$10,F574+L575)</x:f>
        <x:v>930</x:v>
      </x:c>
      <x:c r="G575" s="97" t="n">
        <x:f>MIN(ReadMe!$C$10,G574+M575)</x:f>
        <x:v>930</x:v>
      </x:c>
      <x:c r="H575" s="97" t="n">
        <x:f>MIN(ReadMe!$C$10,H574+N575)</x:f>
        <x:v>930</x:v>
      </x:c>
      <x:c r="I575" s="97" t="n">
        <x:f>IF(OR($A575&lt;=Drivers!$H$6,C574&gt;=ReadMe!$C$10),0,MAX(ReadMe!$C$15,(Drivers!$E$6+Drivers!$F$6*SIN($A575*ReadMe!$C$14+Drivers!$G$6))*INDEX(TrackData!$G$6:$G$315,MOD(INT(C574),ReadMe!$C$9)+1)*IF(AND($A575&gt;=Drivers!$I$6,$A575&lt;Drivers!$I$6+Drivers!$J$6),Drivers!$K$6,1)*IF(AND($A575&gt;=Drivers!$L$6,$A575&lt;Drivers!$L$6+Drivers!$M$6),Drivers!$N$6,1)))</x:f>
        <x:v>0</x:v>
      </x:c>
      <x:c r="J575" s="97" t="n">
        <x:f>IF(OR($A575&lt;=Drivers!$H$7,D574&gt;=ReadMe!$C$10),0,MAX(ReadMe!$C$15,(Drivers!$E$7+Drivers!$F$7*SIN($A575*ReadMe!$C$14+Drivers!$G$7))*INDEX(TrackData!$G$6:$G$315,MOD(INT(D574),ReadMe!$C$9)+1)*IF(AND($A575&gt;=Drivers!$I$7,$A575&lt;Drivers!$I$7+Drivers!$J$7),Drivers!$K$7,1)*IF(AND($A575&gt;=Drivers!$L$7,$A575&lt;Drivers!$L$7+Drivers!$M$7),Drivers!$N$7,1)))</x:f>
        <x:v>0</x:v>
      </x:c>
      <x:c r="K575" s="97" t="n">
        <x:f>IF(OR($A575&lt;=Drivers!$H$8,E574&gt;=ReadMe!$C$10),0,MAX(ReadMe!$C$15,(Drivers!$E$8+Drivers!$F$8*SIN($A575*ReadMe!$C$14+Drivers!$G$8))*INDEX(TrackData!$G$6:$G$315,MOD(INT(E574),ReadMe!$C$9)+1)*IF(AND($A575&gt;=Drivers!$I$8,$A575&lt;Drivers!$I$8+Drivers!$J$8),Drivers!$K$8,1)*IF(AND($A575&gt;=Drivers!$L$8,$A575&lt;Drivers!$L$8+Drivers!$M$8),Drivers!$N$8,1)))</x:f>
        <x:v>0</x:v>
      </x:c>
      <x:c r="L575" s="97" t="n">
        <x:f>IF(OR($A575&lt;=Drivers!$H$9,F574&gt;=ReadMe!$C$10),0,MAX(ReadMe!$C$15,(Drivers!$E$9+Drivers!$F$9*SIN($A575*ReadMe!$C$14+Drivers!$G$9))*INDEX(TrackData!$G$6:$G$315,MOD(INT(F574),ReadMe!$C$9)+1)*IF(AND($A575&gt;=Drivers!$I$9,$A575&lt;Drivers!$I$9+Drivers!$J$9),Drivers!$K$9,1)*IF(AND($A575&gt;=Drivers!$L$9,$A575&lt;Drivers!$L$9+Drivers!$M$9),Drivers!$N$9,1)))</x:f>
        <x:v>0</x:v>
      </x:c>
      <x:c r="M575" s="97" t="n">
        <x:f>IF(OR($A575&lt;=Drivers!$H$10,G574&gt;=ReadMe!$C$10),0,MAX(ReadMe!$C$15,(Drivers!$E$10+Drivers!$F$10*SIN($A575*ReadMe!$C$14+Drivers!$G$10))*INDEX(TrackData!$G$6:$G$315,MOD(INT(G574),ReadMe!$C$9)+1)*IF(AND($A575&gt;=Drivers!$I$10,$A575&lt;Drivers!$I$10+Drivers!$J$10),Drivers!$K$10,1)*IF(AND($A575&gt;=Drivers!$L$10,$A575&lt;Drivers!$L$10+Drivers!$M$10),Drivers!$N$10,1)))</x:f>
        <x:v>0</x:v>
      </x:c>
      <x:c r="N575" s="97" t="n">
        <x:f>IF(OR($A575&lt;=Drivers!$H$11,H574&gt;=ReadMe!$C$10),0,MAX(ReadMe!$C$15,(Drivers!$E$11+Drivers!$F$11*SIN($A575*ReadMe!$C$14+Drivers!$G$11))*INDEX(TrackData!$G$6:$G$315,MOD(INT(H574),ReadMe!$C$9)+1)*IF(AND($A575&gt;=Drivers!$I$11,$A575&lt;Drivers!$I$11+Drivers!$J$11),Drivers!$K$11,1)*IF(AND($A575&gt;=Drivers!$L$11,$A575&lt;Drivers!$L$11+Drivers!$M$11),Drivers!$N$11,1)))</x:f>
        <x:v>0</x:v>
      </x:c>
      <x:c r="O575" t="n">
        <x:f>MIN(ReadMe!$C$8,MAX(0,INT(C575/ReadMe!$C$9)))</x:f>
        <x:v>3</x:v>
      </x:c>
      <x:c r="P575" t="n">
        <x:f>MIN(ReadMe!$C$8,MAX(0,INT(D575/ReadMe!$C$9)))</x:f>
        <x:v>3</x:v>
      </x:c>
      <x:c r="Q575" t="n">
        <x:f>MIN(ReadMe!$C$8,MAX(0,INT(E575/ReadMe!$C$9)))</x:f>
        <x:v>3</x:v>
      </x:c>
      <x:c r="R575" t="n">
        <x:f>MIN(ReadMe!$C$8,MAX(0,INT(F575/ReadMe!$C$9)))</x:f>
        <x:v>3</x:v>
      </x:c>
      <x:c r="S575" t="n">
        <x:f>MIN(ReadMe!$C$8,MAX(0,INT(G575/ReadMe!$C$9)))</x:f>
        <x:v>3</x:v>
      </x:c>
      <x:c r="T575" t="n">
        <x:f>MIN(ReadMe!$C$8,MAX(0,INT(H575/ReadMe!$C$9)))</x:f>
        <x:v>3</x:v>
      </x:c>
    </x:row>
    <x:row r="576">
      <x:c r="A576" t="n">
        <x:v>570</x:v>
      </x:c>
      <x:c r="B576" s="97" t="n">
        <x:f>A576*ReadMe!$C$12</x:f>
        <x:v>142.5</x:v>
      </x:c>
      <x:c r="C576" s="97" t="n">
        <x:f>MIN(ReadMe!$C$10,C575+I576)</x:f>
        <x:v>930</x:v>
      </x:c>
      <x:c r="D576" s="97" t="n">
        <x:f>MIN(ReadMe!$C$10,D575+J576)</x:f>
        <x:v>930</x:v>
      </x:c>
      <x:c r="E576" s="97" t="n">
        <x:f>MIN(ReadMe!$C$10,E575+K576)</x:f>
        <x:v>930</x:v>
      </x:c>
      <x:c r="F576" s="97" t="n">
        <x:f>MIN(ReadMe!$C$10,F575+L576)</x:f>
        <x:v>930</x:v>
      </x:c>
      <x:c r="G576" s="97" t="n">
        <x:f>MIN(ReadMe!$C$10,G575+M576)</x:f>
        <x:v>930</x:v>
      </x:c>
      <x:c r="H576" s="97" t="n">
        <x:f>MIN(ReadMe!$C$10,H575+N576)</x:f>
        <x:v>930</x:v>
      </x:c>
      <x:c r="I576" s="97" t="n">
        <x:f>IF(OR($A576&lt;=Drivers!$H$6,C575&gt;=ReadMe!$C$10),0,MAX(ReadMe!$C$15,(Drivers!$E$6+Drivers!$F$6*SIN($A576*ReadMe!$C$14+Drivers!$G$6))*INDEX(TrackData!$G$6:$G$315,MOD(INT(C575),ReadMe!$C$9)+1)*IF(AND($A576&gt;=Drivers!$I$6,$A576&lt;Drivers!$I$6+Drivers!$J$6),Drivers!$K$6,1)*IF(AND($A576&gt;=Drivers!$L$6,$A576&lt;Drivers!$L$6+Drivers!$M$6),Drivers!$N$6,1)))</x:f>
        <x:v>0</x:v>
      </x:c>
      <x:c r="J576" s="97" t="n">
        <x:f>IF(OR($A576&lt;=Drivers!$H$7,D575&gt;=ReadMe!$C$10),0,MAX(ReadMe!$C$15,(Drivers!$E$7+Drivers!$F$7*SIN($A576*ReadMe!$C$14+Drivers!$G$7))*INDEX(TrackData!$G$6:$G$315,MOD(INT(D575),ReadMe!$C$9)+1)*IF(AND($A576&gt;=Drivers!$I$7,$A576&lt;Drivers!$I$7+Drivers!$J$7),Drivers!$K$7,1)*IF(AND($A576&gt;=Drivers!$L$7,$A576&lt;Drivers!$L$7+Drivers!$M$7),Drivers!$N$7,1)))</x:f>
        <x:v>0</x:v>
      </x:c>
      <x:c r="K576" s="97" t="n">
        <x:f>IF(OR($A576&lt;=Drivers!$H$8,E575&gt;=ReadMe!$C$10),0,MAX(ReadMe!$C$15,(Drivers!$E$8+Drivers!$F$8*SIN($A576*ReadMe!$C$14+Drivers!$G$8))*INDEX(TrackData!$G$6:$G$315,MOD(INT(E575),ReadMe!$C$9)+1)*IF(AND($A576&gt;=Drivers!$I$8,$A576&lt;Drivers!$I$8+Drivers!$J$8),Drivers!$K$8,1)*IF(AND($A576&gt;=Drivers!$L$8,$A576&lt;Drivers!$L$8+Drivers!$M$8),Drivers!$N$8,1)))</x:f>
        <x:v>0</x:v>
      </x:c>
      <x:c r="L576" s="97" t="n">
        <x:f>IF(OR($A576&lt;=Drivers!$H$9,F575&gt;=ReadMe!$C$10),0,MAX(ReadMe!$C$15,(Drivers!$E$9+Drivers!$F$9*SIN($A576*ReadMe!$C$14+Drivers!$G$9))*INDEX(TrackData!$G$6:$G$315,MOD(INT(F575),ReadMe!$C$9)+1)*IF(AND($A576&gt;=Drivers!$I$9,$A576&lt;Drivers!$I$9+Drivers!$J$9),Drivers!$K$9,1)*IF(AND($A576&gt;=Drivers!$L$9,$A576&lt;Drivers!$L$9+Drivers!$M$9),Drivers!$N$9,1)))</x:f>
        <x:v>0</x:v>
      </x:c>
      <x:c r="M576" s="97" t="n">
        <x:f>IF(OR($A576&lt;=Drivers!$H$10,G575&gt;=ReadMe!$C$10),0,MAX(ReadMe!$C$15,(Drivers!$E$10+Drivers!$F$10*SIN($A576*ReadMe!$C$14+Drivers!$G$10))*INDEX(TrackData!$G$6:$G$315,MOD(INT(G575),ReadMe!$C$9)+1)*IF(AND($A576&gt;=Drivers!$I$10,$A576&lt;Drivers!$I$10+Drivers!$J$10),Drivers!$K$10,1)*IF(AND($A576&gt;=Drivers!$L$10,$A576&lt;Drivers!$L$10+Drivers!$M$10),Drivers!$N$10,1)))</x:f>
        <x:v>0</x:v>
      </x:c>
      <x:c r="N576" s="97" t="n">
        <x:f>IF(OR($A576&lt;=Drivers!$H$11,H575&gt;=ReadMe!$C$10),0,MAX(ReadMe!$C$15,(Drivers!$E$11+Drivers!$F$11*SIN($A576*ReadMe!$C$14+Drivers!$G$11))*INDEX(TrackData!$G$6:$G$315,MOD(INT(H575),ReadMe!$C$9)+1)*IF(AND($A576&gt;=Drivers!$I$11,$A576&lt;Drivers!$I$11+Drivers!$J$11),Drivers!$K$11,1)*IF(AND($A576&gt;=Drivers!$L$11,$A576&lt;Drivers!$L$11+Drivers!$M$11),Drivers!$N$11,1)))</x:f>
        <x:v>0</x:v>
      </x:c>
      <x:c r="O576" t="n">
        <x:f>MIN(ReadMe!$C$8,MAX(0,INT(C576/ReadMe!$C$9)))</x:f>
        <x:v>3</x:v>
      </x:c>
      <x:c r="P576" t="n">
        <x:f>MIN(ReadMe!$C$8,MAX(0,INT(D576/ReadMe!$C$9)))</x:f>
        <x:v>3</x:v>
      </x:c>
      <x:c r="Q576" t="n">
        <x:f>MIN(ReadMe!$C$8,MAX(0,INT(E576/ReadMe!$C$9)))</x:f>
        <x:v>3</x:v>
      </x:c>
      <x:c r="R576" t="n">
        <x:f>MIN(ReadMe!$C$8,MAX(0,INT(F576/ReadMe!$C$9)))</x:f>
        <x:v>3</x:v>
      </x:c>
      <x:c r="S576" t="n">
        <x:f>MIN(ReadMe!$C$8,MAX(0,INT(G576/ReadMe!$C$9)))</x:f>
        <x:v>3</x:v>
      </x:c>
      <x:c r="T576" t="n">
        <x:f>MIN(ReadMe!$C$8,MAX(0,INT(H576/ReadMe!$C$9)))</x:f>
        <x:v>3</x:v>
      </x:c>
    </x:row>
    <x:row r="577">
      <x:c r="A577" t="n">
        <x:v>571</x:v>
      </x:c>
      <x:c r="B577" s="97" t="n">
        <x:f>A577*ReadMe!$C$12</x:f>
        <x:v>142.75</x:v>
      </x:c>
      <x:c r="C577" s="97" t="n">
        <x:f>MIN(ReadMe!$C$10,C576+I577)</x:f>
        <x:v>930</x:v>
      </x:c>
      <x:c r="D577" s="97" t="n">
        <x:f>MIN(ReadMe!$C$10,D576+J577)</x:f>
        <x:v>930</x:v>
      </x:c>
      <x:c r="E577" s="97" t="n">
        <x:f>MIN(ReadMe!$C$10,E576+K577)</x:f>
        <x:v>930</x:v>
      </x:c>
      <x:c r="F577" s="97" t="n">
        <x:f>MIN(ReadMe!$C$10,F576+L577)</x:f>
        <x:v>930</x:v>
      </x:c>
      <x:c r="G577" s="97" t="n">
        <x:f>MIN(ReadMe!$C$10,G576+M577)</x:f>
        <x:v>930</x:v>
      </x:c>
      <x:c r="H577" s="97" t="n">
        <x:f>MIN(ReadMe!$C$10,H576+N577)</x:f>
        <x:v>930</x:v>
      </x:c>
      <x:c r="I577" s="97" t="n">
        <x:f>IF(OR($A577&lt;=Drivers!$H$6,C576&gt;=ReadMe!$C$10),0,MAX(ReadMe!$C$15,(Drivers!$E$6+Drivers!$F$6*SIN($A577*ReadMe!$C$14+Drivers!$G$6))*INDEX(TrackData!$G$6:$G$315,MOD(INT(C576),ReadMe!$C$9)+1)*IF(AND($A577&gt;=Drivers!$I$6,$A577&lt;Drivers!$I$6+Drivers!$J$6),Drivers!$K$6,1)*IF(AND($A577&gt;=Drivers!$L$6,$A577&lt;Drivers!$L$6+Drivers!$M$6),Drivers!$N$6,1)))</x:f>
        <x:v>0</x:v>
      </x:c>
      <x:c r="J577" s="97" t="n">
        <x:f>IF(OR($A577&lt;=Drivers!$H$7,D576&gt;=ReadMe!$C$10),0,MAX(ReadMe!$C$15,(Drivers!$E$7+Drivers!$F$7*SIN($A577*ReadMe!$C$14+Drivers!$G$7))*INDEX(TrackData!$G$6:$G$315,MOD(INT(D576),ReadMe!$C$9)+1)*IF(AND($A577&gt;=Drivers!$I$7,$A577&lt;Drivers!$I$7+Drivers!$J$7),Drivers!$K$7,1)*IF(AND($A577&gt;=Drivers!$L$7,$A577&lt;Drivers!$L$7+Drivers!$M$7),Drivers!$N$7,1)))</x:f>
        <x:v>0</x:v>
      </x:c>
      <x:c r="K577" s="97" t="n">
        <x:f>IF(OR($A577&lt;=Drivers!$H$8,E576&gt;=ReadMe!$C$10),0,MAX(ReadMe!$C$15,(Drivers!$E$8+Drivers!$F$8*SIN($A577*ReadMe!$C$14+Drivers!$G$8))*INDEX(TrackData!$G$6:$G$315,MOD(INT(E576),ReadMe!$C$9)+1)*IF(AND($A577&gt;=Drivers!$I$8,$A577&lt;Drivers!$I$8+Drivers!$J$8),Drivers!$K$8,1)*IF(AND($A577&gt;=Drivers!$L$8,$A577&lt;Drivers!$L$8+Drivers!$M$8),Drivers!$N$8,1)))</x:f>
        <x:v>0</x:v>
      </x:c>
      <x:c r="L577" s="97" t="n">
        <x:f>IF(OR($A577&lt;=Drivers!$H$9,F576&gt;=ReadMe!$C$10),0,MAX(ReadMe!$C$15,(Drivers!$E$9+Drivers!$F$9*SIN($A577*ReadMe!$C$14+Drivers!$G$9))*INDEX(TrackData!$G$6:$G$315,MOD(INT(F576),ReadMe!$C$9)+1)*IF(AND($A577&gt;=Drivers!$I$9,$A577&lt;Drivers!$I$9+Drivers!$J$9),Drivers!$K$9,1)*IF(AND($A577&gt;=Drivers!$L$9,$A577&lt;Drivers!$L$9+Drivers!$M$9),Drivers!$N$9,1)))</x:f>
        <x:v>0</x:v>
      </x:c>
      <x:c r="M577" s="97" t="n">
        <x:f>IF(OR($A577&lt;=Drivers!$H$10,G576&gt;=ReadMe!$C$10),0,MAX(ReadMe!$C$15,(Drivers!$E$10+Drivers!$F$10*SIN($A577*ReadMe!$C$14+Drivers!$G$10))*INDEX(TrackData!$G$6:$G$315,MOD(INT(G576),ReadMe!$C$9)+1)*IF(AND($A577&gt;=Drivers!$I$10,$A577&lt;Drivers!$I$10+Drivers!$J$10),Drivers!$K$10,1)*IF(AND($A577&gt;=Drivers!$L$10,$A577&lt;Drivers!$L$10+Drivers!$M$10),Drivers!$N$10,1)))</x:f>
        <x:v>0</x:v>
      </x:c>
      <x:c r="N577" s="97" t="n">
        <x:f>IF(OR($A577&lt;=Drivers!$H$11,H576&gt;=ReadMe!$C$10),0,MAX(ReadMe!$C$15,(Drivers!$E$11+Drivers!$F$11*SIN($A577*ReadMe!$C$14+Drivers!$G$11))*INDEX(TrackData!$G$6:$G$315,MOD(INT(H576),ReadMe!$C$9)+1)*IF(AND($A577&gt;=Drivers!$I$11,$A577&lt;Drivers!$I$11+Drivers!$J$11),Drivers!$K$11,1)*IF(AND($A577&gt;=Drivers!$L$11,$A577&lt;Drivers!$L$11+Drivers!$M$11),Drivers!$N$11,1)))</x:f>
        <x:v>0</x:v>
      </x:c>
      <x:c r="O577" t="n">
        <x:f>MIN(ReadMe!$C$8,MAX(0,INT(C577/ReadMe!$C$9)))</x:f>
        <x:v>3</x:v>
      </x:c>
      <x:c r="P577" t="n">
        <x:f>MIN(ReadMe!$C$8,MAX(0,INT(D577/ReadMe!$C$9)))</x:f>
        <x:v>3</x:v>
      </x:c>
      <x:c r="Q577" t="n">
        <x:f>MIN(ReadMe!$C$8,MAX(0,INT(E577/ReadMe!$C$9)))</x:f>
        <x:v>3</x:v>
      </x:c>
      <x:c r="R577" t="n">
        <x:f>MIN(ReadMe!$C$8,MAX(0,INT(F577/ReadMe!$C$9)))</x:f>
        <x:v>3</x:v>
      </x:c>
      <x:c r="S577" t="n">
        <x:f>MIN(ReadMe!$C$8,MAX(0,INT(G577/ReadMe!$C$9)))</x:f>
        <x:v>3</x:v>
      </x:c>
      <x:c r="T577" t="n">
        <x:f>MIN(ReadMe!$C$8,MAX(0,INT(H577/ReadMe!$C$9)))</x:f>
        <x:v>3</x:v>
      </x:c>
    </x:row>
    <x:row r="578">
      <x:c r="A578" t="n">
        <x:v>572</x:v>
      </x:c>
      <x:c r="B578" s="97" t="n">
        <x:f>A578*ReadMe!$C$12</x:f>
        <x:v>143</x:v>
      </x:c>
      <x:c r="C578" s="97" t="n">
        <x:f>MIN(ReadMe!$C$10,C577+I578)</x:f>
        <x:v>930</x:v>
      </x:c>
      <x:c r="D578" s="97" t="n">
        <x:f>MIN(ReadMe!$C$10,D577+J578)</x:f>
        <x:v>930</x:v>
      </x:c>
      <x:c r="E578" s="97" t="n">
        <x:f>MIN(ReadMe!$C$10,E577+K578)</x:f>
        <x:v>930</x:v>
      </x:c>
      <x:c r="F578" s="97" t="n">
        <x:f>MIN(ReadMe!$C$10,F577+L578)</x:f>
        <x:v>930</x:v>
      </x:c>
      <x:c r="G578" s="97" t="n">
        <x:f>MIN(ReadMe!$C$10,G577+M578)</x:f>
        <x:v>930</x:v>
      </x:c>
      <x:c r="H578" s="97" t="n">
        <x:f>MIN(ReadMe!$C$10,H577+N578)</x:f>
        <x:v>930</x:v>
      </x:c>
      <x:c r="I578" s="97" t="n">
        <x:f>IF(OR($A578&lt;=Drivers!$H$6,C577&gt;=ReadMe!$C$10),0,MAX(ReadMe!$C$15,(Drivers!$E$6+Drivers!$F$6*SIN($A578*ReadMe!$C$14+Drivers!$G$6))*INDEX(TrackData!$G$6:$G$315,MOD(INT(C577),ReadMe!$C$9)+1)*IF(AND($A578&gt;=Drivers!$I$6,$A578&lt;Drivers!$I$6+Drivers!$J$6),Drivers!$K$6,1)*IF(AND($A578&gt;=Drivers!$L$6,$A578&lt;Drivers!$L$6+Drivers!$M$6),Drivers!$N$6,1)))</x:f>
        <x:v>0</x:v>
      </x:c>
      <x:c r="J578" s="97" t="n">
        <x:f>IF(OR($A578&lt;=Drivers!$H$7,D577&gt;=ReadMe!$C$10),0,MAX(ReadMe!$C$15,(Drivers!$E$7+Drivers!$F$7*SIN($A578*ReadMe!$C$14+Drivers!$G$7))*INDEX(TrackData!$G$6:$G$315,MOD(INT(D577),ReadMe!$C$9)+1)*IF(AND($A578&gt;=Drivers!$I$7,$A578&lt;Drivers!$I$7+Drivers!$J$7),Drivers!$K$7,1)*IF(AND($A578&gt;=Drivers!$L$7,$A578&lt;Drivers!$L$7+Drivers!$M$7),Drivers!$N$7,1)))</x:f>
        <x:v>0</x:v>
      </x:c>
      <x:c r="K578" s="97" t="n">
        <x:f>IF(OR($A578&lt;=Drivers!$H$8,E577&gt;=ReadMe!$C$10),0,MAX(ReadMe!$C$15,(Drivers!$E$8+Drivers!$F$8*SIN($A578*ReadMe!$C$14+Drivers!$G$8))*INDEX(TrackData!$G$6:$G$315,MOD(INT(E577),ReadMe!$C$9)+1)*IF(AND($A578&gt;=Drivers!$I$8,$A578&lt;Drivers!$I$8+Drivers!$J$8),Drivers!$K$8,1)*IF(AND($A578&gt;=Drivers!$L$8,$A578&lt;Drivers!$L$8+Drivers!$M$8),Drivers!$N$8,1)))</x:f>
        <x:v>0</x:v>
      </x:c>
      <x:c r="L578" s="97" t="n">
        <x:f>IF(OR($A578&lt;=Drivers!$H$9,F577&gt;=ReadMe!$C$10),0,MAX(ReadMe!$C$15,(Drivers!$E$9+Drivers!$F$9*SIN($A578*ReadMe!$C$14+Drivers!$G$9))*INDEX(TrackData!$G$6:$G$315,MOD(INT(F577),ReadMe!$C$9)+1)*IF(AND($A578&gt;=Drivers!$I$9,$A578&lt;Drivers!$I$9+Drivers!$J$9),Drivers!$K$9,1)*IF(AND($A578&gt;=Drivers!$L$9,$A578&lt;Drivers!$L$9+Drivers!$M$9),Drivers!$N$9,1)))</x:f>
        <x:v>0</x:v>
      </x:c>
      <x:c r="M578" s="97" t="n">
        <x:f>IF(OR($A578&lt;=Drivers!$H$10,G577&gt;=ReadMe!$C$10),0,MAX(ReadMe!$C$15,(Drivers!$E$10+Drivers!$F$10*SIN($A578*ReadMe!$C$14+Drivers!$G$10))*INDEX(TrackData!$G$6:$G$315,MOD(INT(G577),ReadMe!$C$9)+1)*IF(AND($A578&gt;=Drivers!$I$10,$A578&lt;Drivers!$I$10+Drivers!$J$10),Drivers!$K$10,1)*IF(AND($A578&gt;=Drivers!$L$10,$A578&lt;Drivers!$L$10+Drivers!$M$10),Drivers!$N$10,1)))</x:f>
        <x:v>0</x:v>
      </x:c>
      <x:c r="N578" s="97" t="n">
        <x:f>IF(OR($A578&lt;=Drivers!$H$11,H577&gt;=ReadMe!$C$10),0,MAX(ReadMe!$C$15,(Drivers!$E$11+Drivers!$F$11*SIN($A578*ReadMe!$C$14+Drivers!$G$11))*INDEX(TrackData!$G$6:$G$315,MOD(INT(H577),ReadMe!$C$9)+1)*IF(AND($A578&gt;=Drivers!$I$11,$A578&lt;Drivers!$I$11+Drivers!$J$11),Drivers!$K$11,1)*IF(AND($A578&gt;=Drivers!$L$11,$A578&lt;Drivers!$L$11+Drivers!$M$11),Drivers!$N$11,1)))</x:f>
        <x:v>0</x:v>
      </x:c>
      <x:c r="O578" t="n">
        <x:f>MIN(ReadMe!$C$8,MAX(0,INT(C578/ReadMe!$C$9)))</x:f>
        <x:v>3</x:v>
      </x:c>
      <x:c r="P578" t="n">
        <x:f>MIN(ReadMe!$C$8,MAX(0,INT(D578/ReadMe!$C$9)))</x:f>
        <x:v>3</x:v>
      </x:c>
      <x:c r="Q578" t="n">
        <x:f>MIN(ReadMe!$C$8,MAX(0,INT(E578/ReadMe!$C$9)))</x:f>
        <x:v>3</x:v>
      </x:c>
      <x:c r="R578" t="n">
        <x:f>MIN(ReadMe!$C$8,MAX(0,INT(F578/ReadMe!$C$9)))</x:f>
        <x:v>3</x:v>
      </x:c>
      <x:c r="S578" t="n">
        <x:f>MIN(ReadMe!$C$8,MAX(0,INT(G578/ReadMe!$C$9)))</x:f>
        <x:v>3</x:v>
      </x:c>
      <x:c r="T578" t="n">
        <x:f>MIN(ReadMe!$C$8,MAX(0,INT(H578/ReadMe!$C$9)))</x:f>
        <x:v>3</x:v>
      </x:c>
    </x:row>
    <x:row r="579">
      <x:c r="A579" t="n">
        <x:v>573</x:v>
      </x:c>
      <x:c r="B579" s="97" t="n">
        <x:f>A579*ReadMe!$C$12</x:f>
        <x:v>143.25</x:v>
      </x:c>
      <x:c r="C579" s="97" t="n">
        <x:f>MIN(ReadMe!$C$10,C578+I579)</x:f>
        <x:v>930</x:v>
      </x:c>
      <x:c r="D579" s="97" t="n">
        <x:f>MIN(ReadMe!$C$10,D578+J579)</x:f>
        <x:v>930</x:v>
      </x:c>
      <x:c r="E579" s="97" t="n">
        <x:f>MIN(ReadMe!$C$10,E578+K579)</x:f>
        <x:v>930</x:v>
      </x:c>
      <x:c r="F579" s="97" t="n">
        <x:f>MIN(ReadMe!$C$10,F578+L579)</x:f>
        <x:v>930</x:v>
      </x:c>
      <x:c r="G579" s="97" t="n">
        <x:f>MIN(ReadMe!$C$10,G578+M579)</x:f>
        <x:v>930</x:v>
      </x:c>
      <x:c r="H579" s="97" t="n">
        <x:f>MIN(ReadMe!$C$10,H578+N579)</x:f>
        <x:v>930</x:v>
      </x:c>
      <x:c r="I579" s="97" t="n">
        <x:f>IF(OR($A579&lt;=Drivers!$H$6,C578&gt;=ReadMe!$C$10),0,MAX(ReadMe!$C$15,(Drivers!$E$6+Drivers!$F$6*SIN($A579*ReadMe!$C$14+Drivers!$G$6))*INDEX(TrackData!$G$6:$G$315,MOD(INT(C578),ReadMe!$C$9)+1)*IF(AND($A579&gt;=Drivers!$I$6,$A579&lt;Drivers!$I$6+Drivers!$J$6),Drivers!$K$6,1)*IF(AND($A579&gt;=Drivers!$L$6,$A579&lt;Drivers!$L$6+Drivers!$M$6),Drivers!$N$6,1)))</x:f>
        <x:v>0</x:v>
      </x:c>
      <x:c r="J579" s="97" t="n">
        <x:f>IF(OR($A579&lt;=Drivers!$H$7,D578&gt;=ReadMe!$C$10),0,MAX(ReadMe!$C$15,(Drivers!$E$7+Drivers!$F$7*SIN($A579*ReadMe!$C$14+Drivers!$G$7))*INDEX(TrackData!$G$6:$G$315,MOD(INT(D578),ReadMe!$C$9)+1)*IF(AND($A579&gt;=Drivers!$I$7,$A579&lt;Drivers!$I$7+Drivers!$J$7),Drivers!$K$7,1)*IF(AND($A579&gt;=Drivers!$L$7,$A579&lt;Drivers!$L$7+Drivers!$M$7),Drivers!$N$7,1)))</x:f>
        <x:v>0</x:v>
      </x:c>
      <x:c r="K579" s="97" t="n">
        <x:f>IF(OR($A579&lt;=Drivers!$H$8,E578&gt;=ReadMe!$C$10),0,MAX(ReadMe!$C$15,(Drivers!$E$8+Drivers!$F$8*SIN($A579*ReadMe!$C$14+Drivers!$G$8))*INDEX(TrackData!$G$6:$G$315,MOD(INT(E578),ReadMe!$C$9)+1)*IF(AND($A579&gt;=Drivers!$I$8,$A579&lt;Drivers!$I$8+Drivers!$J$8),Drivers!$K$8,1)*IF(AND($A579&gt;=Drivers!$L$8,$A579&lt;Drivers!$L$8+Drivers!$M$8),Drivers!$N$8,1)))</x:f>
        <x:v>0</x:v>
      </x:c>
      <x:c r="L579" s="97" t="n">
        <x:f>IF(OR($A579&lt;=Drivers!$H$9,F578&gt;=ReadMe!$C$10),0,MAX(ReadMe!$C$15,(Drivers!$E$9+Drivers!$F$9*SIN($A579*ReadMe!$C$14+Drivers!$G$9))*INDEX(TrackData!$G$6:$G$315,MOD(INT(F578),ReadMe!$C$9)+1)*IF(AND($A579&gt;=Drivers!$I$9,$A579&lt;Drivers!$I$9+Drivers!$J$9),Drivers!$K$9,1)*IF(AND($A579&gt;=Drivers!$L$9,$A579&lt;Drivers!$L$9+Drivers!$M$9),Drivers!$N$9,1)))</x:f>
        <x:v>0</x:v>
      </x:c>
      <x:c r="M579" s="97" t="n">
        <x:f>IF(OR($A579&lt;=Drivers!$H$10,G578&gt;=ReadMe!$C$10),0,MAX(ReadMe!$C$15,(Drivers!$E$10+Drivers!$F$10*SIN($A579*ReadMe!$C$14+Drivers!$G$10))*INDEX(TrackData!$G$6:$G$315,MOD(INT(G578),ReadMe!$C$9)+1)*IF(AND($A579&gt;=Drivers!$I$10,$A579&lt;Drivers!$I$10+Drivers!$J$10),Drivers!$K$10,1)*IF(AND($A579&gt;=Drivers!$L$10,$A579&lt;Drivers!$L$10+Drivers!$M$10),Drivers!$N$10,1)))</x:f>
        <x:v>0</x:v>
      </x:c>
      <x:c r="N579" s="97" t="n">
        <x:f>IF(OR($A579&lt;=Drivers!$H$11,H578&gt;=ReadMe!$C$10),0,MAX(ReadMe!$C$15,(Drivers!$E$11+Drivers!$F$11*SIN($A579*ReadMe!$C$14+Drivers!$G$11))*INDEX(TrackData!$G$6:$G$315,MOD(INT(H578),ReadMe!$C$9)+1)*IF(AND($A579&gt;=Drivers!$I$11,$A579&lt;Drivers!$I$11+Drivers!$J$11),Drivers!$K$11,1)*IF(AND($A579&gt;=Drivers!$L$11,$A579&lt;Drivers!$L$11+Drivers!$M$11),Drivers!$N$11,1)))</x:f>
        <x:v>0</x:v>
      </x:c>
      <x:c r="O579" t="n">
        <x:f>MIN(ReadMe!$C$8,MAX(0,INT(C579/ReadMe!$C$9)))</x:f>
        <x:v>3</x:v>
      </x:c>
      <x:c r="P579" t="n">
        <x:f>MIN(ReadMe!$C$8,MAX(0,INT(D579/ReadMe!$C$9)))</x:f>
        <x:v>3</x:v>
      </x:c>
      <x:c r="Q579" t="n">
        <x:f>MIN(ReadMe!$C$8,MAX(0,INT(E579/ReadMe!$C$9)))</x:f>
        <x:v>3</x:v>
      </x:c>
      <x:c r="R579" t="n">
        <x:f>MIN(ReadMe!$C$8,MAX(0,INT(F579/ReadMe!$C$9)))</x:f>
        <x:v>3</x:v>
      </x:c>
      <x:c r="S579" t="n">
        <x:f>MIN(ReadMe!$C$8,MAX(0,INT(G579/ReadMe!$C$9)))</x:f>
        <x:v>3</x:v>
      </x:c>
      <x:c r="T579" t="n">
        <x:f>MIN(ReadMe!$C$8,MAX(0,INT(H579/ReadMe!$C$9)))</x:f>
        <x:v>3</x:v>
      </x:c>
    </x:row>
    <x:row r="580">
      <x:c r="A580" t="n">
        <x:v>574</x:v>
      </x:c>
      <x:c r="B580" s="97" t="n">
        <x:f>A580*ReadMe!$C$12</x:f>
        <x:v>143.5</x:v>
      </x:c>
      <x:c r="C580" s="97" t="n">
        <x:f>MIN(ReadMe!$C$10,C579+I580)</x:f>
        <x:v>930</x:v>
      </x:c>
      <x:c r="D580" s="97" t="n">
        <x:f>MIN(ReadMe!$C$10,D579+J580)</x:f>
        <x:v>930</x:v>
      </x:c>
      <x:c r="E580" s="97" t="n">
        <x:f>MIN(ReadMe!$C$10,E579+K580)</x:f>
        <x:v>930</x:v>
      </x:c>
      <x:c r="F580" s="97" t="n">
        <x:f>MIN(ReadMe!$C$10,F579+L580)</x:f>
        <x:v>930</x:v>
      </x:c>
      <x:c r="G580" s="97" t="n">
        <x:f>MIN(ReadMe!$C$10,G579+M580)</x:f>
        <x:v>930</x:v>
      </x:c>
      <x:c r="H580" s="97" t="n">
        <x:f>MIN(ReadMe!$C$10,H579+N580)</x:f>
        <x:v>930</x:v>
      </x:c>
      <x:c r="I580" s="97" t="n">
        <x:f>IF(OR($A580&lt;=Drivers!$H$6,C579&gt;=ReadMe!$C$10),0,MAX(ReadMe!$C$15,(Drivers!$E$6+Drivers!$F$6*SIN($A580*ReadMe!$C$14+Drivers!$G$6))*INDEX(TrackData!$G$6:$G$315,MOD(INT(C579),ReadMe!$C$9)+1)*IF(AND($A580&gt;=Drivers!$I$6,$A580&lt;Drivers!$I$6+Drivers!$J$6),Drivers!$K$6,1)*IF(AND($A580&gt;=Drivers!$L$6,$A580&lt;Drivers!$L$6+Drivers!$M$6),Drivers!$N$6,1)))</x:f>
        <x:v>0</x:v>
      </x:c>
      <x:c r="J580" s="97" t="n">
        <x:f>IF(OR($A580&lt;=Drivers!$H$7,D579&gt;=ReadMe!$C$10),0,MAX(ReadMe!$C$15,(Drivers!$E$7+Drivers!$F$7*SIN($A580*ReadMe!$C$14+Drivers!$G$7))*INDEX(TrackData!$G$6:$G$315,MOD(INT(D579),ReadMe!$C$9)+1)*IF(AND($A580&gt;=Drivers!$I$7,$A580&lt;Drivers!$I$7+Drivers!$J$7),Drivers!$K$7,1)*IF(AND($A580&gt;=Drivers!$L$7,$A580&lt;Drivers!$L$7+Drivers!$M$7),Drivers!$N$7,1)))</x:f>
        <x:v>0</x:v>
      </x:c>
      <x:c r="K580" s="97" t="n">
        <x:f>IF(OR($A580&lt;=Drivers!$H$8,E579&gt;=ReadMe!$C$10),0,MAX(ReadMe!$C$15,(Drivers!$E$8+Drivers!$F$8*SIN($A580*ReadMe!$C$14+Drivers!$G$8))*INDEX(TrackData!$G$6:$G$315,MOD(INT(E579),ReadMe!$C$9)+1)*IF(AND($A580&gt;=Drivers!$I$8,$A580&lt;Drivers!$I$8+Drivers!$J$8),Drivers!$K$8,1)*IF(AND($A580&gt;=Drivers!$L$8,$A580&lt;Drivers!$L$8+Drivers!$M$8),Drivers!$N$8,1)))</x:f>
        <x:v>0</x:v>
      </x:c>
      <x:c r="L580" s="97" t="n">
        <x:f>IF(OR($A580&lt;=Drivers!$H$9,F579&gt;=ReadMe!$C$10),0,MAX(ReadMe!$C$15,(Drivers!$E$9+Drivers!$F$9*SIN($A580*ReadMe!$C$14+Drivers!$G$9))*INDEX(TrackData!$G$6:$G$315,MOD(INT(F579),ReadMe!$C$9)+1)*IF(AND($A580&gt;=Drivers!$I$9,$A580&lt;Drivers!$I$9+Drivers!$J$9),Drivers!$K$9,1)*IF(AND($A580&gt;=Drivers!$L$9,$A580&lt;Drivers!$L$9+Drivers!$M$9),Drivers!$N$9,1)))</x:f>
        <x:v>0</x:v>
      </x:c>
      <x:c r="M580" s="97" t="n">
        <x:f>IF(OR($A580&lt;=Drivers!$H$10,G579&gt;=ReadMe!$C$10),0,MAX(ReadMe!$C$15,(Drivers!$E$10+Drivers!$F$10*SIN($A580*ReadMe!$C$14+Drivers!$G$10))*INDEX(TrackData!$G$6:$G$315,MOD(INT(G579),ReadMe!$C$9)+1)*IF(AND($A580&gt;=Drivers!$I$10,$A580&lt;Drivers!$I$10+Drivers!$J$10),Drivers!$K$10,1)*IF(AND($A580&gt;=Drivers!$L$10,$A580&lt;Drivers!$L$10+Drivers!$M$10),Drivers!$N$10,1)))</x:f>
        <x:v>0</x:v>
      </x:c>
      <x:c r="N580" s="97" t="n">
        <x:f>IF(OR($A580&lt;=Drivers!$H$11,H579&gt;=ReadMe!$C$10),0,MAX(ReadMe!$C$15,(Drivers!$E$11+Drivers!$F$11*SIN($A580*ReadMe!$C$14+Drivers!$G$11))*INDEX(TrackData!$G$6:$G$315,MOD(INT(H579),ReadMe!$C$9)+1)*IF(AND($A580&gt;=Drivers!$I$11,$A580&lt;Drivers!$I$11+Drivers!$J$11),Drivers!$K$11,1)*IF(AND($A580&gt;=Drivers!$L$11,$A580&lt;Drivers!$L$11+Drivers!$M$11),Drivers!$N$11,1)))</x:f>
        <x:v>0</x:v>
      </x:c>
      <x:c r="O580" t="n">
        <x:f>MIN(ReadMe!$C$8,MAX(0,INT(C580/ReadMe!$C$9)))</x:f>
        <x:v>3</x:v>
      </x:c>
      <x:c r="P580" t="n">
        <x:f>MIN(ReadMe!$C$8,MAX(0,INT(D580/ReadMe!$C$9)))</x:f>
        <x:v>3</x:v>
      </x:c>
      <x:c r="Q580" t="n">
        <x:f>MIN(ReadMe!$C$8,MAX(0,INT(E580/ReadMe!$C$9)))</x:f>
        <x:v>3</x:v>
      </x:c>
      <x:c r="R580" t="n">
        <x:f>MIN(ReadMe!$C$8,MAX(0,INT(F580/ReadMe!$C$9)))</x:f>
        <x:v>3</x:v>
      </x:c>
      <x:c r="S580" t="n">
        <x:f>MIN(ReadMe!$C$8,MAX(0,INT(G580/ReadMe!$C$9)))</x:f>
        <x:v>3</x:v>
      </x:c>
      <x:c r="T580" t="n">
        <x:f>MIN(ReadMe!$C$8,MAX(0,INT(H580/ReadMe!$C$9)))</x:f>
        <x:v>3</x:v>
      </x:c>
    </x:row>
    <x:row r="581">
      <x:c r="A581" t="n">
        <x:v>575</x:v>
      </x:c>
      <x:c r="B581" s="97" t="n">
        <x:f>A581*ReadMe!$C$12</x:f>
        <x:v>143.75</x:v>
      </x:c>
      <x:c r="C581" s="97" t="n">
        <x:f>MIN(ReadMe!$C$10,C580+I581)</x:f>
        <x:v>930</x:v>
      </x:c>
      <x:c r="D581" s="97" t="n">
        <x:f>MIN(ReadMe!$C$10,D580+J581)</x:f>
        <x:v>930</x:v>
      </x:c>
      <x:c r="E581" s="97" t="n">
        <x:f>MIN(ReadMe!$C$10,E580+K581)</x:f>
        <x:v>930</x:v>
      </x:c>
      <x:c r="F581" s="97" t="n">
        <x:f>MIN(ReadMe!$C$10,F580+L581)</x:f>
        <x:v>930</x:v>
      </x:c>
      <x:c r="G581" s="97" t="n">
        <x:f>MIN(ReadMe!$C$10,G580+M581)</x:f>
        <x:v>930</x:v>
      </x:c>
      <x:c r="H581" s="97" t="n">
        <x:f>MIN(ReadMe!$C$10,H580+N581)</x:f>
        <x:v>930</x:v>
      </x:c>
      <x:c r="I581" s="97" t="n">
        <x:f>IF(OR($A581&lt;=Drivers!$H$6,C580&gt;=ReadMe!$C$10),0,MAX(ReadMe!$C$15,(Drivers!$E$6+Drivers!$F$6*SIN($A581*ReadMe!$C$14+Drivers!$G$6))*INDEX(TrackData!$G$6:$G$315,MOD(INT(C580),ReadMe!$C$9)+1)*IF(AND($A581&gt;=Drivers!$I$6,$A581&lt;Drivers!$I$6+Drivers!$J$6),Drivers!$K$6,1)*IF(AND($A581&gt;=Drivers!$L$6,$A581&lt;Drivers!$L$6+Drivers!$M$6),Drivers!$N$6,1)))</x:f>
        <x:v>0</x:v>
      </x:c>
      <x:c r="J581" s="97" t="n">
        <x:f>IF(OR($A581&lt;=Drivers!$H$7,D580&gt;=ReadMe!$C$10),0,MAX(ReadMe!$C$15,(Drivers!$E$7+Drivers!$F$7*SIN($A581*ReadMe!$C$14+Drivers!$G$7))*INDEX(TrackData!$G$6:$G$315,MOD(INT(D580),ReadMe!$C$9)+1)*IF(AND($A581&gt;=Drivers!$I$7,$A581&lt;Drivers!$I$7+Drivers!$J$7),Drivers!$K$7,1)*IF(AND($A581&gt;=Drivers!$L$7,$A581&lt;Drivers!$L$7+Drivers!$M$7),Drivers!$N$7,1)))</x:f>
        <x:v>0</x:v>
      </x:c>
      <x:c r="K581" s="97" t="n">
        <x:f>IF(OR($A581&lt;=Drivers!$H$8,E580&gt;=ReadMe!$C$10),0,MAX(ReadMe!$C$15,(Drivers!$E$8+Drivers!$F$8*SIN($A581*ReadMe!$C$14+Drivers!$G$8))*INDEX(TrackData!$G$6:$G$315,MOD(INT(E580),ReadMe!$C$9)+1)*IF(AND($A581&gt;=Drivers!$I$8,$A581&lt;Drivers!$I$8+Drivers!$J$8),Drivers!$K$8,1)*IF(AND($A581&gt;=Drivers!$L$8,$A581&lt;Drivers!$L$8+Drivers!$M$8),Drivers!$N$8,1)))</x:f>
        <x:v>0</x:v>
      </x:c>
      <x:c r="L581" s="97" t="n">
        <x:f>IF(OR($A581&lt;=Drivers!$H$9,F580&gt;=ReadMe!$C$10),0,MAX(ReadMe!$C$15,(Drivers!$E$9+Drivers!$F$9*SIN($A581*ReadMe!$C$14+Drivers!$G$9))*INDEX(TrackData!$G$6:$G$315,MOD(INT(F580),ReadMe!$C$9)+1)*IF(AND($A581&gt;=Drivers!$I$9,$A581&lt;Drivers!$I$9+Drivers!$J$9),Drivers!$K$9,1)*IF(AND($A581&gt;=Drivers!$L$9,$A581&lt;Drivers!$L$9+Drivers!$M$9),Drivers!$N$9,1)))</x:f>
        <x:v>0</x:v>
      </x:c>
      <x:c r="M581" s="97" t="n">
        <x:f>IF(OR($A581&lt;=Drivers!$H$10,G580&gt;=ReadMe!$C$10),0,MAX(ReadMe!$C$15,(Drivers!$E$10+Drivers!$F$10*SIN($A581*ReadMe!$C$14+Drivers!$G$10))*INDEX(TrackData!$G$6:$G$315,MOD(INT(G580),ReadMe!$C$9)+1)*IF(AND($A581&gt;=Drivers!$I$10,$A581&lt;Drivers!$I$10+Drivers!$J$10),Drivers!$K$10,1)*IF(AND($A581&gt;=Drivers!$L$10,$A581&lt;Drivers!$L$10+Drivers!$M$10),Drivers!$N$10,1)))</x:f>
        <x:v>0</x:v>
      </x:c>
      <x:c r="N581" s="97" t="n">
        <x:f>IF(OR($A581&lt;=Drivers!$H$11,H580&gt;=ReadMe!$C$10),0,MAX(ReadMe!$C$15,(Drivers!$E$11+Drivers!$F$11*SIN($A581*ReadMe!$C$14+Drivers!$G$11))*INDEX(TrackData!$G$6:$G$315,MOD(INT(H580),ReadMe!$C$9)+1)*IF(AND($A581&gt;=Drivers!$I$11,$A581&lt;Drivers!$I$11+Drivers!$J$11),Drivers!$K$11,1)*IF(AND($A581&gt;=Drivers!$L$11,$A581&lt;Drivers!$L$11+Drivers!$M$11),Drivers!$N$11,1)))</x:f>
        <x:v>0</x:v>
      </x:c>
      <x:c r="O581" t="n">
        <x:f>MIN(ReadMe!$C$8,MAX(0,INT(C581/ReadMe!$C$9)))</x:f>
        <x:v>3</x:v>
      </x:c>
      <x:c r="P581" t="n">
        <x:f>MIN(ReadMe!$C$8,MAX(0,INT(D581/ReadMe!$C$9)))</x:f>
        <x:v>3</x:v>
      </x:c>
      <x:c r="Q581" t="n">
        <x:f>MIN(ReadMe!$C$8,MAX(0,INT(E581/ReadMe!$C$9)))</x:f>
        <x:v>3</x:v>
      </x:c>
      <x:c r="R581" t="n">
        <x:f>MIN(ReadMe!$C$8,MAX(0,INT(F581/ReadMe!$C$9)))</x:f>
        <x:v>3</x:v>
      </x:c>
      <x:c r="S581" t="n">
        <x:f>MIN(ReadMe!$C$8,MAX(0,INT(G581/ReadMe!$C$9)))</x:f>
        <x:v>3</x:v>
      </x:c>
      <x:c r="T581" t="n">
        <x:f>MIN(ReadMe!$C$8,MAX(0,INT(H581/ReadMe!$C$9)))</x:f>
        <x:v>3</x:v>
      </x:c>
    </x:row>
    <x:row r="582">
      <x:c r="A582" t="n">
        <x:v>576</x:v>
      </x:c>
      <x:c r="B582" s="97" t="n">
        <x:f>A582*ReadMe!$C$12</x:f>
        <x:v>144</x:v>
      </x:c>
      <x:c r="C582" s="97" t="n">
        <x:f>MIN(ReadMe!$C$10,C581+I582)</x:f>
        <x:v>930</x:v>
      </x:c>
      <x:c r="D582" s="97" t="n">
        <x:f>MIN(ReadMe!$C$10,D581+J582)</x:f>
        <x:v>930</x:v>
      </x:c>
      <x:c r="E582" s="97" t="n">
        <x:f>MIN(ReadMe!$C$10,E581+K582)</x:f>
        <x:v>930</x:v>
      </x:c>
      <x:c r="F582" s="97" t="n">
        <x:f>MIN(ReadMe!$C$10,F581+L582)</x:f>
        <x:v>930</x:v>
      </x:c>
      <x:c r="G582" s="97" t="n">
        <x:f>MIN(ReadMe!$C$10,G581+M582)</x:f>
        <x:v>930</x:v>
      </x:c>
      <x:c r="H582" s="97" t="n">
        <x:f>MIN(ReadMe!$C$10,H581+N582)</x:f>
        <x:v>930</x:v>
      </x:c>
      <x:c r="I582" s="97" t="n">
        <x:f>IF(OR($A582&lt;=Drivers!$H$6,C581&gt;=ReadMe!$C$10),0,MAX(ReadMe!$C$15,(Drivers!$E$6+Drivers!$F$6*SIN($A582*ReadMe!$C$14+Drivers!$G$6))*INDEX(TrackData!$G$6:$G$315,MOD(INT(C581),ReadMe!$C$9)+1)*IF(AND($A582&gt;=Drivers!$I$6,$A582&lt;Drivers!$I$6+Drivers!$J$6),Drivers!$K$6,1)*IF(AND($A582&gt;=Drivers!$L$6,$A582&lt;Drivers!$L$6+Drivers!$M$6),Drivers!$N$6,1)))</x:f>
        <x:v>0</x:v>
      </x:c>
      <x:c r="J582" s="97" t="n">
        <x:f>IF(OR($A582&lt;=Drivers!$H$7,D581&gt;=ReadMe!$C$10),0,MAX(ReadMe!$C$15,(Drivers!$E$7+Drivers!$F$7*SIN($A582*ReadMe!$C$14+Drivers!$G$7))*INDEX(TrackData!$G$6:$G$315,MOD(INT(D581),ReadMe!$C$9)+1)*IF(AND($A582&gt;=Drivers!$I$7,$A582&lt;Drivers!$I$7+Drivers!$J$7),Drivers!$K$7,1)*IF(AND($A582&gt;=Drivers!$L$7,$A582&lt;Drivers!$L$7+Drivers!$M$7),Drivers!$N$7,1)))</x:f>
        <x:v>0</x:v>
      </x:c>
      <x:c r="K582" s="97" t="n">
        <x:f>IF(OR($A582&lt;=Drivers!$H$8,E581&gt;=ReadMe!$C$10),0,MAX(ReadMe!$C$15,(Drivers!$E$8+Drivers!$F$8*SIN($A582*ReadMe!$C$14+Drivers!$G$8))*INDEX(TrackData!$G$6:$G$315,MOD(INT(E581),ReadMe!$C$9)+1)*IF(AND($A582&gt;=Drivers!$I$8,$A582&lt;Drivers!$I$8+Drivers!$J$8),Drivers!$K$8,1)*IF(AND($A582&gt;=Drivers!$L$8,$A582&lt;Drivers!$L$8+Drivers!$M$8),Drivers!$N$8,1)))</x:f>
        <x:v>0</x:v>
      </x:c>
      <x:c r="L582" s="97" t="n">
        <x:f>IF(OR($A582&lt;=Drivers!$H$9,F581&gt;=ReadMe!$C$10),0,MAX(ReadMe!$C$15,(Drivers!$E$9+Drivers!$F$9*SIN($A582*ReadMe!$C$14+Drivers!$G$9))*INDEX(TrackData!$G$6:$G$315,MOD(INT(F581),ReadMe!$C$9)+1)*IF(AND($A582&gt;=Drivers!$I$9,$A582&lt;Drivers!$I$9+Drivers!$J$9),Drivers!$K$9,1)*IF(AND($A582&gt;=Drivers!$L$9,$A582&lt;Drivers!$L$9+Drivers!$M$9),Drivers!$N$9,1)))</x:f>
        <x:v>0</x:v>
      </x:c>
      <x:c r="M582" s="97" t="n">
        <x:f>IF(OR($A582&lt;=Drivers!$H$10,G581&gt;=ReadMe!$C$10),0,MAX(ReadMe!$C$15,(Drivers!$E$10+Drivers!$F$10*SIN($A582*ReadMe!$C$14+Drivers!$G$10))*INDEX(TrackData!$G$6:$G$315,MOD(INT(G581),ReadMe!$C$9)+1)*IF(AND($A582&gt;=Drivers!$I$10,$A582&lt;Drivers!$I$10+Drivers!$J$10),Drivers!$K$10,1)*IF(AND($A582&gt;=Drivers!$L$10,$A582&lt;Drivers!$L$10+Drivers!$M$10),Drivers!$N$10,1)))</x:f>
        <x:v>0</x:v>
      </x:c>
      <x:c r="N582" s="97" t="n">
        <x:f>IF(OR($A582&lt;=Drivers!$H$11,H581&gt;=ReadMe!$C$10),0,MAX(ReadMe!$C$15,(Drivers!$E$11+Drivers!$F$11*SIN($A582*ReadMe!$C$14+Drivers!$G$11))*INDEX(TrackData!$G$6:$G$315,MOD(INT(H581),ReadMe!$C$9)+1)*IF(AND($A582&gt;=Drivers!$I$11,$A582&lt;Drivers!$I$11+Drivers!$J$11),Drivers!$K$11,1)*IF(AND($A582&gt;=Drivers!$L$11,$A582&lt;Drivers!$L$11+Drivers!$M$11),Drivers!$N$11,1)))</x:f>
        <x:v>0</x:v>
      </x:c>
      <x:c r="O582" t="n">
        <x:f>MIN(ReadMe!$C$8,MAX(0,INT(C582/ReadMe!$C$9)))</x:f>
        <x:v>3</x:v>
      </x:c>
      <x:c r="P582" t="n">
        <x:f>MIN(ReadMe!$C$8,MAX(0,INT(D582/ReadMe!$C$9)))</x:f>
        <x:v>3</x:v>
      </x:c>
      <x:c r="Q582" t="n">
        <x:f>MIN(ReadMe!$C$8,MAX(0,INT(E582/ReadMe!$C$9)))</x:f>
        <x:v>3</x:v>
      </x:c>
      <x:c r="R582" t="n">
        <x:f>MIN(ReadMe!$C$8,MAX(0,INT(F582/ReadMe!$C$9)))</x:f>
        <x:v>3</x:v>
      </x:c>
      <x:c r="S582" t="n">
        <x:f>MIN(ReadMe!$C$8,MAX(0,INT(G582/ReadMe!$C$9)))</x:f>
        <x:v>3</x:v>
      </x:c>
      <x:c r="T582" t="n">
        <x:f>MIN(ReadMe!$C$8,MAX(0,INT(H582/ReadMe!$C$9)))</x:f>
        <x:v>3</x:v>
      </x:c>
    </x:row>
    <x:row r="583">
      <x:c r="A583" t="n">
        <x:v>577</x:v>
      </x:c>
      <x:c r="B583" s="97" t="n">
        <x:f>A583*ReadMe!$C$12</x:f>
        <x:v>144.25</x:v>
      </x:c>
      <x:c r="C583" s="97" t="n">
        <x:f>MIN(ReadMe!$C$10,C582+I583)</x:f>
        <x:v>930</x:v>
      </x:c>
      <x:c r="D583" s="97" t="n">
        <x:f>MIN(ReadMe!$C$10,D582+J583)</x:f>
        <x:v>930</x:v>
      </x:c>
      <x:c r="E583" s="97" t="n">
        <x:f>MIN(ReadMe!$C$10,E582+K583)</x:f>
        <x:v>930</x:v>
      </x:c>
      <x:c r="F583" s="97" t="n">
        <x:f>MIN(ReadMe!$C$10,F582+L583)</x:f>
        <x:v>930</x:v>
      </x:c>
      <x:c r="G583" s="97" t="n">
        <x:f>MIN(ReadMe!$C$10,G582+M583)</x:f>
        <x:v>930</x:v>
      </x:c>
      <x:c r="H583" s="97" t="n">
        <x:f>MIN(ReadMe!$C$10,H582+N583)</x:f>
        <x:v>930</x:v>
      </x:c>
      <x:c r="I583" s="97" t="n">
        <x:f>IF(OR($A583&lt;=Drivers!$H$6,C582&gt;=ReadMe!$C$10),0,MAX(ReadMe!$C$15,(Drivers!$E$6+Drivers!$F$6*SIN($A583*ReadMe!$C$14+Drivers!$G$6))*INDEX(TrackData!$G$6:$G$315,MOD(INT(C582),ReadMe!$C$9)+1)*IF(AND($A583&gt;=Drivers!$I$6,$A583&lt;Drivers!$I$6+Drivers!$J$6),Drivers!$K$6,1)*IF(AND($A583&gt;=Drivers!$L$6,$A583&lt;Drivers!$L$6+Drivers!$M$6),Drivers!$N$6,1)))</x:f>
        <x:v>0</x:v>
      </x:c>
      <x:c r="J583" s="97" t="n">
        <x:f>IF(OR($A583&lt;=Drivers!$H$7,D582&gt;=ReadMe!$C$10),0,MAX(ReadMe!$C$15,(Drivers!$E$7+Drivers!$F$7*SIN($A583*ReadMe!$C$14+Drivers!$G$7))*INDEX(TrackData!$G$6:$G$315,MOD(INT(D582),ReadMe!$C$9)+1)*IF(AND($A583&gt;=Drivers!$I$7,$A583&lt;Drivers!$I$7+Drivers!$J$7),Drivers!$K$7,1)*IF(AND($A583&gt;=Drivers!$L$7,$A583&lt;Drivers!$L$7+Drivers!$M$7),Drivers!$N$7,1)))</x:f>
        <x:v>0</x:v>
      </x:c>
      <x:c r="K583" s="97" t="n">
        <x:f>IF(OR($A583&lt;=Drivers!$H$8,E582&gt;=ReadMe!$C$10),0,MAX(ReadMe!$C$15,(Drivers!$E$8+Drivers!$F$8*SIN($A583*ReadMe!$C$14+Drivers!$G$8))*INDEX(TrackData!$G$6:$G$315,MOD(INT(E582),ReadMe!$C$9)+1)*IF(AND($A583&gt;=Drivers!$I$8,$A583&lt;Drivers!$I$8+Drivers!$J$8),Drivers!$K$8,1)*IF(AND($A583&gt;=Drivers!$L$8,$A583&lt;Drivers!$L$8+Drivers!$M$8),Drivers!$N$8,1)))</x:f>
        <x:v>0</x:v>
      </x:c>
      <x:c r="L583" s="97" t="n">
        <x:f>IF(OR($A583&lt;=Drivers!$H$9,F582&gt;=ReadMe!$C$10),0,MAX(ReadMe!$C$15,(Drivers!$E$9+Drivers!$F$9*SIN($A583*ReadMe!$C$14+Drivers!$G$9))*INDEX(TrackData!$G$6:$G$315,MOD(INT(F582),ReadMe!$C$9)+1)*IF(AND($A583&gt;=Drivers!$I$9,$A583&lt;Drivers!$I$9+Drivers!$J$9),Drivers!$K$9,1)*IF(AND($A583&gt;=Drivers!$L$9,$A583&lt;Drivers!$L$9+Drivers!$M$9),Drivers!$N$9,1)))</x:f>
        <x:v>0</x:v>
      </x:c>
      <x:c r="M583" s="97" t="n">
        <x:f>IF(OR($A583&lt;=Drivers!$H$10,G582&gt;=ReadMe!$C$10),0,MAX(ReadMe!$C$15,(Drivers!$E$10+Drivers!$F$10*SIN($A583*ReadMe!$C$14+Drivers!$G$10))*INDEX(TrackData!$G$6:$G$315,MOD(INT(G582),ReadMe!$C$9)+1)*IF(AND($A583&gt;=Drivers!$I$10,$A583&lt;Drivers!$I$10+Drivers!$J$10),Drivers!$K$10,1)*IF(AND($A583&gt;=Drivers!$L$10,$A583&lt;Drivers!$L$10+Drivers!$M$10),Drivers!$N$10,1)))</x:f>
        <x:v>0</x:v>
      </x:c>
      <x:c r="N583" s="97" t="n">
        <x:f>IF(OR($A583&lt;=Drivers!$H$11,H582&gt;=ReadMe!$C$10),0,MAX(ReadMe!$C$15,(Drivers!$E$11+Drivers!$F$11*SIN($A583*ReadMe!$C$14+Drivers!$G$11))*INDEX(TrackData!$G$6:$G$315,MOD(INT(H582),ReadMe!$C$9)+1)*IF(AND($A583&gt;=Drivers!$I$11,$A583&lt;Drivers!$I$11+Drivers!$J$11),Drivers!$K$11,1)*IF(AND($A583&gt;=Drivers!$L$11,$A583&lt;Drivers!$L$11+Drivers!$M$11),Drivers!$N$11,1)))</x:f>
        <x:v>0</x:v>
      </x:c>
      <x:c r="O583" t="n">
        <x:f>MIN(ReadMe!$C$8,MAX(0,INT(C583/ReadMe!$C$9)))</x:f>
        <x:v>3</x:v>
      </x:c>
      <x:c r="P583" t="n">
        <x:f>MIN(ReadMe!$C$8,MAX(0,INT(D583/ReadMe!$C$9)))</x:f>
        <x:v>3</x:v>
      </x:c>
      <x:c r="Q583" t="n">
        <x:f>MIN(ReadMe!$C$8,MAX(0,INT(E583/ReadMe!$C$9)))</x:f>
        <x:v>3</x:v>
      </x:c>
      <x:c r="R583" t="n">
        <x:f>MIN(ReadMe!$C$8,MAX(0,INT(F583/ReadMe!$C$9)))</x:f>
        <x:v>3</x:v>
      </x:c>
      <x:c r="S583" t="n">
        <x:f>MIN(ReadMe!$C$8,MAX(0,INT(G583/ReadMe!$C$9)))</x:f>
        <x:v>3</x:v>
      </x:c>
      <x:c r="T583" t="n">
        <x:f>MIN(ReadMe!$C$8,MAX(0,INT(H583/ReadMe!$C$9)))</x:f>
        <x:v>3</x:v>
      </x:c>
    </x:row>
    <x:row r="584">
      <x:c r="A584" t="n">
        <x:v>578</x:v>
      </x:c>
      <x:c r="B584" s="97" t="n">
        <x:f>A584*ReadMe!$C$12</x:f>
        <x:v>144.5</x:v>
      </x:c>
      <x:c r="C584" s="97" t="n">
        <x:f>MIN(ReadMe!$C$10,C583+I584)</x:f>
        <x:v>930</x:v>
      </x:c>
      <x:c r="D584" s="97" t="n">
        <x:f>MIN(ReadMe!$C$10,D583+J584)</x:f>
        <x:v>930</x:v>
      </x:c>
      <x:c r="E584" s="97" t="n">
        <x:f>MIN(ReadMe!$C$10,E583+K584)</x:f>
        <x:v>930</x:v>
      </x:c>
      <x:c r="F584" s="97" t="n">
        <x:f>MIN(ReadMe!$C$10,F583+L584)</x:f>
        <x:v>930</x:v>
      </x:c>
      <x:c r="G584" s="97" t="n">
        <x:f>MIN(ReadMe!$C$10,G583+M584)</x:f>
        <x:v>930</x:v>
      </x:c>
      <x:c r="H584" s="97" t="n">
        <x:f>MIN(ReadMe!$C$10,H583+N584)</x:f>
        <x:v>930</x:v>
      </x:c>
      <x:c r="I584" s="97" t="n">
        <x:f>IF(OR($A584&lt;=Drivers!$H$6,C583&gt;=ReadMe!$C$10),0,MAX(ReadMe!$C$15,(Drivers!$E$6+Drivers!$F$6*SIN($A584*ReadMe!$C$14+Drivers!$G$6))*INDEX(TrackData!$G$6:$G$315,MOD(INT(C583),ReadMe!$C$9)+1)*IF(AND($A584&gt;=Drivers!$I$6,$A584&lt;Drivers!$I$6+Drivers!$J$6),Drivers!$K$6,1)*IF(AND($A584&gt;=Drivers!$L$6,$A584&lt;Drivers!$L$6+Drivers!$M$6),Drivers!$N$6,1)))</x:f>
        <x:v>0</x:v>
      </x:c>
      <x:c r="J584" s="97" t="n">
        <x:f>IF(OR($A584&lt;=Drivers!$H$7,D583&gt;=ReadMe!$C$10),0,MAX(ReadMe!$C$15,(Drivers!$E$7+Drivers!$F$7*SIN($A584*ReadMe!$C$14+Drivers!$G$7))*INDEX(TrackData!$G$6:$G$315,MOD(INT(D583),ReadMe!$C$9)+1)*IF(AND($A584&gt;=Drivers!$I$7,$A584&lt;Drivers!$I$7+Drivers!$J$7),Drivers!$K$7,1)*IF(AND($A584&gt;=Drivers!$L$7,$A584&lt;Drivers!$L$7+Drivers!$M$7),Drivers!$N$7,1)))</x:f>
        <x:v>0</x:v>
      </x:c>
      <x:c r="K584" s="97" t="n">
        <x:f>IF(OR($A584&lt;=Drivers!$H$8,E583&gt;=ReadMe!$C$10),0,MAX(ReadMe!$C$15,(Drivers!$E$8+Drivers!$F$8*SIN($A584*ReadMe!$C$14+Drivers!$G$8))*INDEX(TrackData!$G$6:$G$315,MOD(INT(E583),ReadMe!$C$9)+1)*IF(AND($A584&gt;=Drivers!$I$8,$A584&lt;Drivers!$I$8+Drivers!$J$8),Drivers!$K$8,1)*IF(AND($A584&gt;=Drivers!$L$8,$A584&lt;Drivers!$L$8+Drivers!$M$8),Drivers!$N$8,1)))</x:f>
        <x:v>0</x:v>
      </x:c>
      <x:c r="L584" s="97" t="n">
        <x:f>IF(OR($A584&lt;=Drivers!$H$9,F583&gt;=ReadMe!$C$10),0,MAX(ReadMe!$C$15,(Drivers!$E$9+Drivers!$F$9*SIN($A584*ReadMe!$C$14+Drivers!$G$9))*INDEX(TrackData!$G$6:$G$315,MOD(INT(F583),ReadMe!$C$9)+1)*IF(AND($A584&gt;=Drivers!$I$9,$A584&lt;Drivers!$I$9+Drivers!$J$9),Drivers!$K$9,1)*IF(AND($A584&gt;=Drivers!$L$9,$A584&lt;Drivers!$L$9+Drivers!$M$9),Drivers!$N$9,1)))</x:f>
        <x:v>0</x:v>
      </x:c>
      <x:c r="M584" s="97" t="n">
        <x:f>IF(OR($A584&lt;=Drivers!$H$10,G583&gt;=ReadMe!$C$10),0,MAX(ReadMe!$C$15,(Drivers!$E$10+Drivers!$F$10*SIN($A584*ReadMe!$C$14+Drivers!$G$10))*INDEX(TrackData!$G$6:$G$315,MOD(INT(G583),ReadMe!$C$9)+1)*IF(AND($A584&gt;=Drivers!$I$10,$A584&lt;Drivers!$I$10+Drivers!$J$10),Drivers!$K$10,1)*IF(AND($A584&gt;=Drivers!$L$10,$A584&lt;Drivers!$L$10+Drivers!$M$10),Drivers!$N$10,1)))</x:f>
        <x:v>0</x:v>
      </x:c>
      <x:c r="N584" s="97" t="n">
        <x:f>IF(OR($A584&lt;=Drivers!$H$11,H583&gt;=ReadMe!$C$10),0,MAX(ReadMe!$C$15,(Drivers!$E$11+Drivers!$F$11*SIN($A584*ReadMe!$C$14+Drivers!$G$11))*INDEX(TrackData!$G$6:$G$315,MOD(INT(H583),ReadMe!$C$9)+1)*IF(AND($A584&gt;=Drivers!$I$11,$A584&lt;Drivers!$I$11+Drivers!$J$11),Drivers!$K$11,1)*IF(AND($A584&gt;=Drivers!$L$11,$A584&lt;Drivers!$L$11+Drivers!$M$11),Drivers!$N$11,1)))</x:f>
        <x:v>0</x:v>
      </x:c>
      <x:c r="O584" t="n">
        <x:f>MIN(ReadMe!$C$8,MAX(0,INT(C584/ReadMe!$C$9)))</x:f>
        <x:v>3</x:v>
      </x:c>
      <x:c r="P584" t="n">
        <x:f>MIN(ReadMe!$C$8,MAX(0,INT(D584/ReadMe!$C$9)))</x:f>
        <x:v>3</x:v>
      </x:c>
      <x:c r="Q584" t="n">
        <x:f>MIN(ReadMe!$C$8,MAX(0,INT(E584/ReadMe!$C$9)))</x:f>
        <x:v>3</x:v>
      </x:c>
      <x:c r="R584" t="n">
        <x:f>MIN(ReadMe!$C$8,MAX(0,INT(F584/ReadMe!$C$9)))</x:f>
        <x:v>3</x:v>
      </x:c>
      <x:c r="S584" t="n">
        <x:f>MIN(ReadMe!$C$8,MAX(0,INT(G584/ReadMe!$C$9)))</x:f>
        <x:v>3</x:v>
      </x:c>
      <x:c r="T584" t="n">
        <x:f>MIN(ReadMe!$C$8,MAX(0,INT(H584/ReadMe!$C$9)))</x:f>
        <x:v>3</x:v>
      </x:c>
    </x:row>
    <x:row r="585">
      <x:c r="A585" t="n">
        <x:v>579</x:v>
      </x:c>
      <x:c r="B585" s="97" t="n">
        <x:f>A585*ReadMe!$C$12</x:f>
        <x:v>144.75</x:v>
      </x:c>
      <x:c r="C585" s="97" t="n">
        <x:f>MIN(ReadMe!$C$10,C584+I585)</x:f>
        <x:v>930</x:v>
      </x:c>
      <x:c r="D585" s="97" t="n">
        <x:f>MIN(ReadMe!$C$10,D584+J585)</x:f>
        <x:v>930</x:v>
      </x:c>
      <x:c r="E585" s="97" t="n">
        <x:f>MIN(ReadMe!$C$10,E584+K585)</x:f>
        <x:v>930</x:v>
      </x:c>
      <x:c r="F585" s="97" t="n">
        <x:f>MIN(ReadMe!$C$10,F584+L585)</x:f>
        <x:v>930</x:v>
      </x:c>
      <x:c r="G585" s="97" t="n">
        <x:f>MIN(ReadMe!$C$10,G584+M585)</x:f>
        <x:v>930</x:v>
      </x:c>
      <x:c r="H585" s="97" t="n">
        <x:f>MIN(ReadMe!$C$10,H584+N585)</x:f>
        <x:v>930</x:v>
      </x:c>
      <x:c r="I585" s="97" t="n">
        <x:f>IF(OR($A585&lt;=Drivers!$H$6,C584&gt;=ReadMe!$C$10),0,MAX(ReadMe!$C$15,(Drivers!$E$6+Drivers!$F$6*SIN($A585*ReadMe!$C$14+Drivers!$G$6))*INDEX(TrackData!$G$6:$G$315,MOD(INT(C584),ReadMe!$C$9)+1)*IF(AND($A585&gt;=Drivers!$I$6,$A585&lt;Drivers!$I$6+Drivers!$J$6),Drivers!$K$6,1)*IF(AND($A585&gt;=Drivers!$L$6,$A585&lt;Drivers!$L$6+Drivers!$M$6),Drivers!$N$6,1)))</x:f>
        <x:v>0</x:v>
      </x:c>
      <x:c r="J585" s="97" t="n">
        <x:f>IF(OR($A585&lt;=Drivers!$H$7,D584&gt;=ReadMe!$C$10),0,MAX(ReadMe!$C$15,(Drivers!$E$7+Drivers!$F$7*SIN($A585*ReadMe!$C$14+Drivers!$G$7))*INDEX(TrackData!$G$6:$G$315,MOD(INT(D584),ReadMe!$C$9)+1)*IF(AND($A585&gt;=Drivers!$I$7,$A585&lt;Drivers!$I$7+Drivers!$J$7),Drivers!$K$7,1)*IF(AND($A585&gt;=Drivers!$L$7,$A585&lt;Drivers!$L$7+Drivers!$M$7),Drivers!$N$7,1)))</x:f>
        <x:v>0</x:v>
      </x:c>
      <x:c r="K585" s="97" t="n">
        <x:f>IF(OR($A585&lt;=Drivers!$H$8,E584&gt;=ReadMe!$C$10),0,MAX(ReadMe!$C$15,(Drivers!$E$8+Drivers!$F$8*SIN($A585*ReadMe!$C$14+Drivers!$G$8))*INDEX(TrackData!$G$6:$G$315,MOD(INT(E584),ReadMe!$C$9)+1)*IF(AND($A585&gt;=Drivers!$I$8,$A585&lt;Drivers!$I$8+Drivers!$J$8),Drivers!$K$8,1)*IF(AND($A585&gt;=Drivers!$L$8,$A585&lt;Drivers!$L$8+Drivers!$M$8),Drivers!$N$8,1)))</x:f>
        <x:v>0</x:v>
      </x:c>
      <x:c r="L585" s="97" t="n">
        <x:f>IF(OR($A585&lt;=Drivers!$H$9,F584&gt;=ReadMe!$C$10),0,MAX(ReadMe!$C$15,(Drivers!$E$9+Drivers!$F$9*SIN($A585*ReadMe!$C$14+Drivers!$G$9))*INDEX(TrackData!$G$6:$G$315,MOD(INT(F584),ReadMe!$C$9)+1)*IF(AND($A585&gt;=Drivers!$I$9,$A585&lt;Drivers!$I$9+Drivers!$J$9),Drivers!$K$9,1)*IF(AND($A585&gt;=Drivers!$L$9,$A585&lt;Drivers!$L$9+Drivers!$M$9),Drivers!$N$9,1)))</x:f>
        <x:v>0</x:v>
      </x:c>
      <x:c r="M585" s="97" t="n">
        <x:f>IF(OR($A585&lt;=Drivers!$H$10,G584&gt;=ReadMe!$C$10),0,MAX(ReadMe!$C$15,(Drivers!$E$10+Drivers!$F$10*SIN($A585*ReadMe!$C$14+Drivers!$G$10))*INDEX(TrackData!$G$6:$G$315,MOD(INT(G584),ReadMe!$C$9)+1)*IF(AND($A585&gt;=Drivers!$I$10,$A585&lt;Drivers!$I$10+Drivers!$J$10),Drivers!$K$10,1)*IF(AND($A585&gt;=Drivers!$L$10,$A585&lt;Drivers!$L$10+Drivers!$M$10),Drivers!$N$10,1)))</x:f>
        <x:v>0</x:v>
      </x:c>
      <x:c r="N585" s="97" t="n">
        <x:f>IF(OR($A585&lt;=Drivers!$H$11,H584&gt;=ReadMe!$C$10),0,MAX(ReadMe!$C$15,(Drivers!$E$11+Drivers!$F$11*SIN($A585*ReadMe!$C$14+Drivers!$G$11))*INDEX(TrackData!$G$6:$G$315,MOD(INT(H584),ReadMe!$C$9)+1)*IF(AND($A585&gt;=Drivers!$I$11,$A585&lt;Drivers!$I$11+Drivers!$J$11),Drivers!$K$11,1)*IF(AND($A585&gt;=Drivers!$L$11,$A585&lt;Drivers!$L$11+Drivers!$M$11),Drivers!$N$11,1)))</x:f>
        <x:v>0</x:v>
      </x:c>
      <x:c r="O585" t="n">
        <x:f>MIN(ReadMe!$C$8,MAX(0,INT(C585/ReadMe!$C$9)))</x:f>
        <x:v>3</x:v>
      </x:c>
      <x:c r="P585" t="n">
        <x:f>MIN(ReadMe!$C$8,MAX(0,INT(D585/ReadMe!$C$9)))</x:f>
        <x:v>3</x:v>
      </x:c>
      <x:c r="Q585" t="n">
        <x:f>MIN(ReadMe!$C$8,MAX(0,INT(E585/ReadMe!$C$9)))</x:f>
        <x:v>3</x:v>
      </x:c>
      <x:c r="R585" t="n">
        <x:f>MIN(ReadMe!$C$8,MAX(0,INT(F585/ReadMe!$C$9)))</x:f>
        <x:v>3</x:v>
      </x:c>
      <x:c r="S585" t="n">
        <x:f>MIN(ReadMe!$C$8,MAX(0,INT(G585/ReadMe!$C$9)))</x:f>
        <x:v>3</x:v>
      </x:c>
      <x:c r="T585" t="n">
        <x:f>MIN(ReadMe!$C$8,MAX(0,INT(H585/ReadMe!$C$9)))</x:f>
        <x:v>3</x:v>
      </x:c>
    </x:row>
    <x:row r="586">
      <x:c r="A586" t="n">
        <x:v>580</x:v>
      </x:c>
      <x:c r="B586" s="97" t="n">
        <x:f>A586*ReadMe!$C$12</x:f>
        <x:v>145</x:v>
      </x:c>
      <x:c r="C586" s="97" t="n">
        <x:f>MIN(ReadMe!$C$10,C585+I586)</x:f>
        <x:v>930</x:v>
      </x:c>
      <x:c r="D586" s="97" t="n">
        <x:f>MIN(ReadMe!$C$10,D585+J586)</x:f>
        <x:v>930</x:v>
      </x:c>
      <x:c r="E586" s="97" t="n">
        <x:f>MIN(ReadMe!$C$10,E585+K586)</x:f>
        <x:v>930</x:v>
      </x:c>
      <x:c r="F586" s="97" t="n">
        <x:f>MIN(ReadMe!$C$10,F585+L586)</x:f>
        <x:v>930</x:v>
      </x:c>
      <x:c r="G586" s="97" t="n">
        <x:f>MIN(ReadMe!$C$10,G585+M586)</x:f>
        <x:v>930</x:v>
      </x:c>
      <x:c r="H586" s="97" t="n">
        <x:f>MIN(ReadMe!$C$10,H585+N586)</x:f>
        <x:v>930</x:v>
      </x:c>
      <x:c r="I586" s="97" t="n">
        <x:f>IF(OR($A586&lt;=Drivers!$H$6,C585&gt;=ReadMe!$C$10),0,MAX(ReadMe!$C$15,(Drivers!$E$6+Drivers!$F$6*SIN($A586*ReadMe!$C$14+Drivers!$G$6))*INDEX(TrackData!$G$6:$G$315,MOD(INT(C585),ReadMe!$C$9)+1)*IF(AND($A586&gt;=Drivers!$I$6,$A586&lt;Drivers!$I$6+Drivers!$J$6),Drivers!$K$6,1)*IF(AND($A586&gt;=Drivers!$L$6,$A586&lt;Drivers!$L$6+Drivers!$M$6),Drivers!$N$6,1)))</x:f>
        <x:v>0</x:v>
      </x:c>
      <x:c r="J586" s="97" t="n">
        <x:f>IF(OR($A586&lt;=Drivers!$H$7,D585&gt;=ReadMe!$C$10),0,MAX(ReadMe!$C$15,(Drivers!$E$7+Drivers!$F$7*SIN($A586*ReadMe!$C$14+Drivers!$G$7))*INDEX(TrackData!$G$6:$G$315,MOD(INT(D585),ReadMe!$C$9)+1)*IF(AND($A586&gt;=Drivers!$I$7,$A586&lt;Drivers!$I$7+Drivers!$J$7),Drivers!$K$7,1)*IF(AND($A586&gt;=Drivers!$L$7,$A586&lt;Drivers!$L$7+Drivers!$M$7),Drivers!$N$7,1)))</x:f>
        <x:v>0</x:v>
      </x:c>
      <x:c r="K586" s="97" t="n">
        <x:f>IF(OR($A586&lt;=Drivers!$H$8,E585&gt;=ReadMe!$C$10),0,MAX(ReadMe!$C$15,(Drivers!$E$8+Drivers!$F$8*SIN($A586*ReadMe!$C$14+Drivers!$G$8))*INDEX(TrackData!$G$6:$G$315,MOD(INT(E585),ReadMe!$C$9)+1)*IF(AND($A586&gt;=Drivers!$I$8,$A586&lt;Drivers!$I$8+Drivers!$J$8),Drivers!$K$8,1)*IF(AND($A586&gt;=Drivers!$L$8,$A586&lt;Drivers!$L$8+Drivers!$M$8),Drivers!$N$8,1)))</x:f>
        <x:v>0</x:v>
      </x:c>
      <x:c r="L586" s="97" t="n">
        <x:f>IF(OR($A586&lt;=Drivers!$H$9,F585&gt;=ReadMe!$C$10),0,MAX(ReadMe!$C$15,(Drivers!$E$9+Drivers!$F$9*SIN($A586*ReadMe!$C$14+Drivers!$G$9))*INDEX(TrackData!$G$6:$G$315,MOD(INT(F585),ReadMe!$C$9)+1)*IF(AND($A586&gt;=Drivers!$I$9,$A586&lt;Drivers!$I$9+Drivers!$J$9),Drivers!$K$9,1)*IF(AND($A586&gt;=Drivers!$L$9,$A586&lt;Drivers!$L$9+Drivers!$M$9),Drivers!$N$9,1)))</x:f>
        <x:v>0</x:v>
      </x:c>
      <x:c r="M586" s="97" t="n">
        <x:f>IF(OR($A586&lt;=Drivers!$H$10,G585&gt;=ReadMe!$C$10),0,MAX(ReadMe!$C$15,(Drivers!$E$10+Drivers!$F$10*SIN($A586*ReadMe!$C$14+Drivers!$G$10))*INDEX(TrackData!$G$6:$G$315,MOD(INT(G585),ReadMe!$C$9)+1)*IF(AND($A586&gt;=Drivers!$I$10,$A586&lt;Drivers!$I$10+Drivers!$J$10),Drivers!$K$10,1)*IF(AND($A586&gt;=Drivers!$L$10,$A586&lt;Drivers!$L$10+Drivers!$M$10),Drivers!$N$10,1)))</x:f>
        <x:v>0</x:v>
      </x:c>
      <x:c r="N586" s="97" t="n">
        <x:f>IF(OR($A586&lt;=Drivers!$H$11,H585&gt;=ReadMe!$C$10),0,MAX(ReadMe!$C$15,(Drivers!$E$11+Drivers!$F$11*SIN($A586*ReadMe!$C$14+Drivers!$G$11))*INDEX(TrackData!$G$6:$G$315,MOD(INT(H585),ReadMe!$C$9)+1)*IF(AND($A586&gt;=Drivers!$I$11,$A586&lt;Drivers!$I$11+Drivers!$J$11),Drivers!$K$11,1)*IF(AND($A586&gt;=Drivers!$L$11,$A586&lt;Drivers!$L$11+Drivers!$M$11),Drivers!$N$11,1)))</x:f>
        <x:v>0</x:v>
      </x:c>
      <x:c r="O586" t="n">
        <x:f>MIN(ReadMe!$C$8,MAX(0,INT(C586/ReadMe!$C$9)))</x:f>
        <x:v>3</x:v>
      </x:c>
      <x:c r="P586" t="n">
        <x:f>MIN(ReadMe!$C$8,MAX(0,INT(D586/ReadMe!$C$9)))</x:f>
        <x:v>3</x:v>
      </x:c>
      <x:c r="Q586" t="n">
        <x:f>MIN(ReadMe!$C$8,MAX(0,INT(E586/ReadMe!$C$9)))</x:f>
        <x:v>3</x:v>
      </x:c>
      <x:c r="R586" t="n">
        <x:f>MIN(ReadMe!$C$8,MAX(0,INT(F586/ReadMe!$C$9)))</x:f>
        <x:v>3</x:v>
      </x:c>
      <x:c r="S586" t="n">
        <x:f>MIN(ReadMe!$C$8,MAX(0,INT(G586/ReadMe!$C$9)))</x:f>
        <x:v>3</x:v>
      </x:c>
      <x:c r="T586" t="n">
        <x:f>MIN(ReadMe!$C$8,MAX(0,INT(H586/ReadMe!$C$9)))</x:f>
        <x:v>3</x:v>
      </x:c>
    </x:row>
    <x:row r="587">
      <x:c r="A587" t="n">
        <x:v>581</x:v>
      </x:c>
      <x:c r="B587" s="97" t="n">
        <x:f>A587*ReadMe!$C$12</x:f>
        <x:v>145.25</x:v>
      </x:c>
      <x:c r="C587" s="97" t="n">
        <x:f>MIN(ReadMe!$C$10,C586+I587)</x:f>
        <x:v>930</x:v>
      </x:c>
      <x:c r="D587" s="97" t="n">
        <x:f>MIN(ReadMe!$C$10,D586+J587)</x:f>
        <x:v>930</x:v>
      </x:c>
      <x:c r="E587" s="97" t="n">
        <x:f>MIN(ReadMe!$C$10,E586+K587)</x:f>
        <x:v>930</x:v>
      </x:c>
      <x:c r="F587" s="97" t="n">
        <x:f>MIN(ReadMe!$C$10,F586+L587)</x:f>
        <x:v>930</x:v>
      </x:c>
      <x:c r="G587" s="97" t="n">
        <x:f>MIN(ReadMe!$C$10,G586+M587)</x:f>
        <x:v>930</x:v>
      </x:c>
      <x:c r="H587" s="97" t="n">
        <x:f>MIN(ReadMe!$C$10,H586+N587)</x:f>
        <x:v>930</x:v>
      </x:c>
      <x:c r="I587" s="97" t="n">
        <x:f>IF(OR($A587&lt;=Drivers!$H$6,C586&gt;=ReadMe!$C$10),0,MAX(ReadMe!$C$15,(Drivers!$E$6+Drivers!$F$6*SIN($A587*ReadMe!$C$14+Drivers!$G$6))*INDEX(TrackData!$G$6:$G$315,MOD(INT(C586),ReadMe!$C$9)+1)*IF(AND($A587&gt;=Drivers!$I$6,$A587&lt;Drivers!$I$6+Drivers!$J$6),Drivers!$K$6,1)*IF(AND($A587&gt;=Drivers!$L$6,$A587&lt;Drivers!$L$6+Drivers!$M$6),Drivers!$N$6,1)))</x:f>
        <x:v>0</x:v>
      </x:c>
      <x:c r="J587" s="97" t="n">
        <x:f>IF(OR($A587&lt;=Drivers!$H$7,D586&gt;=ReadMe!$C$10),0,MAX(ReadMe!$C$15,(Drivers!$E$7+Drivers!$F$7*SIN($A587*ReadMe!$C$14+Drivers!$G$7))*INDEX(TrackData!$G$6:$G$315,MOD(INT(D586),ReadMe!$C$9)+1)*IF(AND($A587&gt;=Drivers!$I$7,$A587&lt;Drivers!$I$7+Drivers!$J$7),Drivers!$K$7,1)*IF(AND($A587&gt;=Drivers!$L$7,$A587&lt;Drivers!$L$7+Drivers!$M$7),Drivers!$N$7,1)))</x:f>
        <x:v>0</x:v>
      </x:c>
      <x:c r="K587" s="97" t="n">
        <x:f>IF(OR($A587&lt;=Drivers!$H$8,E586&gt;=ReadMe!$C$10),0,MAX(ReadMe!$C$15,(Drivers!$E$8+Drivers!$F$8*SIN($A587*ReadMe!$C$14+Drivers!$G$8))*INDEX(TrackData!$G$6:$G$315,MOD(INT(E586),ReadMe!$C$9)+1)*IF(AND($A587&gt;=Drivers!$I$8,$A587&lt;Drivers!$I$8+Drivers!$J$8),Drivers!$K$8,1)*IF(AND($A587&gt;=Drivers!$L$8,$A587&lt;Drivers!$L$8+Drivers!$M$8),Drivers!$N$8,1)))</x:f>
        <x:v>0</x:v>
      </x:c>
      <x:c r="L587" s="97" t="n">
        <x:f>IF(OR($A587&lt;=Drivers!$H$9,F586&gt;=ReadMe!$C$10),0,MAX(ReadMe!$C$15,(Drivers!$E$9+Drivers!$F$9*SIN($A587*ReadMe!$C$14+Drivers!$G$9))*INDEX(TrackData!$G$6:$G$315,MOD(INT(F586),ReadMe!$C$9)+1)*IF(AND($A587&gt;=Drivers!$I$9,$A587&lt;Drivers!$I$9+Drivers!$J$9),Drivers!$K$9,1)*IF(AND($A587&gt;=Drivers!$L$9,$A587&lt;Drivers!$L$9+Drivers!$M$9),Drivers!$N$9,1)))</x:f>
        <x:v>0</x:v>
      </x:c>
      <x:c r="M587" s="97" t="n">
        <x:f>IF(OR($A587&lt;=Drivers!$H$10,G586&gt;=ReadMe!$C$10),0,MAX(ReadMe!$C$15,(Drivers!$E$10+Drivers!$F$10*SIN($A587*ReadMe!$C$14+Drivers!$G$10))*INDEX(TrackData!$G$6:$G$315,MOD(INT(G586),ReadMe!$C$9)+1)*IF(AND($A587&gt;=Drivers!$I$10,$A587&lt;Drivers!$I$10+Drivers!$J$10),Drivers!$K$10,1)*IF(AND($A587&gt;=Drivers!$L$10,$A587&lt;Drivers!$L$10+Drivers!$M$10),Drivers!$N$10,1)))</x:f>
        <x:v>0</x:v>
      </x:c>
      <x:c r="N587" s="97" t="n">
        <x:f>IF(OR($A587&lt;=Drivers!$H$11,H586&gt;=ReadMe!$C$10),0,MAX(ReadMe!$C$15,(Drivers!$E$11+Drivers!$F$11*SIN($A587*ReadMe!$C$14+Drivers!$G$11))*INDEX(TrackData!$G$6:$G$315,MOD(INT(H586),ReadMe!$C$9)+1)*IF(AND($A587&gt;=Drivers!$I$11,$A587&lt;Drivers!$I$11+Drivers!$J$11),Drivers!$K$11,1)*IF(AND($A587&gt;=Drivers!$L$11,$A587&lt;Drivers!$L$11+Drivers!$M$11),Drivers!$N$11,1)))</x:f>
        <x:v>0</x:v>
      </x:c>
      <x:c r="O587" t="n">
        <x:f>MIN(ReadMe!$C$8,MAX(0,INT(C587/ReadMe!$C$9)))</x:f>
        <x:v>3</x:v>
      </x:c>
      <x:c r="P587" t="n">
        <x:f>MIN(ReadMe!$C$8,MAX(0,INT(D587/ReadMe!$C$9)))</x:f>
        <x:v>3</x:v>
      </x:c>
      <x:c r="Q587" t="n">
        <x:f>MIN(ReadMe!$C$8,MAX(0,INT(E587/ReadMe!$C$9)))</x:f>
        <x:v>3</x:v>
      </x:c>
      <x:c r="R587" t="n">
        <x:f>MIN(ReadMe!$C$8,MAX(0,INT(F587/ReadMe!$C$9)))</x:f>
        <x:v>3</x:v>
      </x:c>
      <x:c r="S587" t="n">
        <x:f>MIN(ReadMe!$C$8,MAX(0,INT(G587/ReadMe!$C$9)))</x:f>
        <x:v>3</x:v>
      </x:c>
      <x:c r="T587" t="n">
        <x:f>MIN(ReadMe!$C$8,MAX(0,INT(H587/ReadMe!$C$9)))</x:f>
        <x:v>3</x:v>
      </x:c>
    </x:row>
    <x:row r="588">
      <x:c r="A588" t="n">
        <x:v>582</x:v>
      </x:c>
      <x:c r="B588" s="97" t="n">
        <x:f>A588*ReadMe!$C$12</x:f>
        <x:v>145.5</x:v>
      </x:c>
      <x:c r="C588" s="97" t="n">
        <x:f>MIN(ReadMe!$C$10,C587+I588)</x:f>
        <x:v>930</x:v>
      </x:c>
      <x:c r="D588" s="97" t="n">
        <x:f>MIN(ReadMe!$C$10,D587+J588)</x:f>
        <x:v>930</x:v>
      </x:c>
      <x:c r="E588" s="97" t="n">
        <x:f>MIN(ReadMe!$C$10,E587+K588)</x:f>
        <x:v>930</x:v>
      </x:c>
      <x:c r="F588" s="97" t="n">
        <x:f>MIN(ReadMe!$C$10,F587+L588)</x:f>
        <x:v>930</x:v>
      </x:c>
      <x:c r="G588" s="97" t="n">
        <x:f>MIN(ReadMe!$C$10,G587+M588)</x:f>
        <x:v>930</x:v>
      </x:c>
      <x:c r="H588" s="97" t="n">
        <x:f>MIN(ReadMe!$C$10,H587+N588)</x:f>
        <x:v>930</x:v>
      </x:c>
      <x:c r="I588" s="97" t="n">
        <x:f>IF(OR($A588&lt;=Drivers!$H$6,C587&gt;=ReadMe!$C$10),0,MAX(ReadMe!$C$15,(Drivers!$E$6+Drivers!$F$6*SIN($A588*ReadMe!$C$14+Drivers!$G$6))*INDEX(TrackData!$G$6:$G$315,MOD(INT(C587),ReadMe!$C$9)+1)*IF(AND($A588&gt;=Drivers!$I$6,$A588&lt;Drivers!$I$6+Drivers!$J$6),Drivers!$K$6,1)*IF(AND($A588&gt;=Drivers!$L$6,$A588&lt;Drivers!$L$6+Drivers!$M$6),Drivers!$N$6,1)))</x:f>
        <x:v>0</x:v>
      </x:c>
      <x:c r="J588" s="97" t="n">
        <x:f>IF(OR($A588&lt;=Drivers!$H$7,D587&gt;=ReadMe!$C$10),0,MAX(ReadMe!$C$15,(Drivers!$E$7+Drivers!$F$7*SIN($A588*ReadMe!$C$14+Drivers!$G$7))*INDEX(TrackData!$G$6:$G$315,MOD(INT(D587),ReadMe!$C$9)+1)*IF(AND($A588&gt;=Drivers!$I$7,$A588&lt;Drivers!$I$7+Drivers!$J$7),Drivers!$K$7,1)*IF(AND($A588&gt;=Drivers!$L$7,$A588&lt;Drivers!$L$7+Drivers!$M$7),Drivers!$N$7,1)))</x:f>
        <x:v>0</x:v>
      </x:c>
      <x:c r="K588" s="97" t="n">
        <x:f>IF(OR($A588&lt;=Drivers!$H$8,E587&gt;=ReadMe!$C$10),0,MAX(ReadMe!$C$15,(Drivers!$E$8+Drivers!$F$8*SIN($A588*ReadMe!$C$14+Drivers!$G$8))*INDEX(TrackData!$G$6:$G$315,MOD(INT(E587),ReadMe!$C$9)+1)*IF(AND($A588&gt;=Drivers!$I$8,$A588&lt;Drivers!$I$8+Drivers!$J$8),Drivers!$K$8,1)*IF(AND($A588&gt;=Drivers!$L$8,$A588&lt;Drivers!$L$8+Drivers!$M$8),Drivers!$N$8,1)))</x:f>
        <x:v>0</x:v>
      </x:c>
      <x:c r="L588" s="97" t="n">
        <x:f>IF(OR($A588&lt;=Drivers!$H$9,F587&gt;=ReadMe!$C$10),0,MAX(ReadMe!$C$15,(Drivers!$E$9+Drivers!$F$9*SIN($A588*ReadMe!$C$14+Drivers!$G$9))*INDEX(TrackData!$G$6:$G$315,MOD(INT(F587),ReadMe!$C$9)+1)*IF(AND($A588&gt;=Drivers!$I$9,$A588&lt;Drivers!$I$9+Drivers!$J$9),Drivers!$K$9,1)*IF(AND($A588&gt;=Drivers!$L$9,$A588&lt;Drivers!$L$9+Drivers!$M$9),Drivers!$N$9,1)))</x:f>
        <x:v>0</x:v>
      </x:c>
      <x:c r="M588" s="97" t="n">
        <x:f>IF(OR($A588&lt;=Drivers!$H$10,G587&gt;=ReadMe!$C$10),0,MAX(ReadMe!$C$15,(Drivers!$E$10+Drivers!$F$10*SIN($A588*ReadMe!$C$14+Drivers!$G$10))*INDEX(TrackData!$G$6:$G$315,MOD(INT(G587),ReadMe!$C$9)+1)*IF(AND($A588&gt;=Drivers!$I$10,$A588&lt;Drivers!$I$10+Drivers!$J$10),Drivers!$K$10,1)*IF(AND($A588&gt;=Drivers!$L$10,$A588&lt;Drivers!$L$10+Drivers!$M$10),Drivers!$N$10,1)))</x:f>
        <x:v>0</x:v>
      </x:c>
      <x:c r="N588" s="97" t="n">
        <x:f>IF(OR($A588&lt;=Drivers!$H$11,H587&gt;=ReadMe!$C$10),0,MAX(ReadMe!$C$15,(Drivers!$E$11+Drivers!$F$11*SIN($A588*ReadMe!$C$14+Drivers!$G$11))*INDEX(TrackData!$G$6:$G$315,MOD(INT(H587),ReadMe!$C$9)+1)*IF(AND($A588&gt;=Drivers!$I$11,$A588&lt;Drivers!$I$11+Drivers!$J$11),Drivers!$K$11,1)*IF(AND($A588&gt;=Drivers!$L$11,$A588&lt;Drivers!$L$11+Drivers!$M$11),Drivers!$N$11,1)))</x:f>
        <x:v>0</x:v>
      </x:c>
      <x:c r="O588" t="n">
        <x:f>MIN(ReadMe!$C$8,MAX(0,INT(C588/ReadMe!$C$9)))</x:f>
        <x:v>3</x:v>
      </x:c>
      <x:c r="P588" t="n">
        <x:f>MIN(ReadMe!$C$8,MAX(0,INT(D588/ReadMe!$C$9)))</x:f>
        <x:v>3</x:v>
      </x:c>
      <x:c r="Q588" t="n">
        <x:f>MIN(ReadMe!$C$8,MAX(0,INT(E588/ReadMe!$C$9)))</x:f>
        <x:v>3</x:v>
      </x:c>
      <x:c r="R588" t="n">
        <x:f>MIN(ReadMe!$C$8,MAX(0,INT(F588/ReadMe!$C$9)))</x:f>
        <x:v>3</x:v>
      </x:c>
      <x:c r="S588" t="n">
        <x:f>MIN(ReadMe!$C$8,MAX(0,INT(G588/ReadMe!$C$9)))</x:f>
        <x:v>3</x:v>
      </x:c>
      <x:c r="T588" t="n">
        <x:f>MIN(ReadMe!$C$8,MAX(0,INT(H588/ReadMe!$C$9)))</x:f>
        <x:v>3</x:v>
      </x:c>
    </x:row>
    <x:row r="589">
      <x:c r="A589" t="n">
        <x:v>583</x:v>
      </x:c>
      <x:c r="B589" s="97" t="n">
        <x:f>A589*ReadMe!$C$12</x:f>
        <x:v>145.75</x:v>
      </x:c>
      <x:c r="C589" s="97" t="n">
        <x:f>MIN(ReadMe!$C$10,C588+I589)</x:f>
        <x:v>930</x:v>
      </x:c>
      <x:c r="D589" s="97" t="n">
        <x:f>MIN(ReadMe!$C$10,D588+J589)</x:f>
        <x:v>930</x:v>
      </x:c>
      <x:c r="E589" s="97" t="n">
        <x:f>MIN(ReadMe!$C$10,E588+K589)</x:f>
        <x:v>930</x:v>
      </x:c>
      <x:c r="F589" s="97" t="n">
        <x:f>MIN(ReadMe!$C$10,F588+L589)</x:f>
        <x:v>930</x:v>
      </x:c>
      <x:c r="G589" s="97" t="n">
        <x:f>MIN(ReadMe!$C$10,G588+M589)</x:f>
        <x:v>930</x:v>
      </x:c>
      <x:c r="H589" s="97" t="n">
        <x:f>MIN(ReadMe!$C$10,H588+N589)</x:f>
        <x:v>930</x:v>
      </x:c>
      <x:c r="I589" s="97" t="n">
        <x:f>IF(OR($A589&lt;=Drivers!$H$6,C588&gt;=ReadMe!$C$10),0,MAX(ReadMe!$C$15,(Drivers!$E$6+Drivers!$F$6*SIN($A589*ReadMe!$C$14+Drivers!$G$6))*INDEX(TrackData!$G$6:$G$315,MOD(INT(C588),ReadMe!$C$9)+1)*IF(AND($A589&gt;=Drivers!$I$6,$A589&lt;Drivers!$I$6+Drivers!$J$6),Drivers!$K$6,1)*IF(AND($A589&gt;=Drivers!$L$6,$A589&lt;Drivers!$L$6+Drivers!$M$6),Drivers!$N$6,1)))</x:f>
        <x:v>0</x:v>
      </x:c>
      <x:c r="J589" s="97" t="n">
        <x:f>IF(OR($A589&lt;=Drivers!$H$7,D588&gt;=ReadMe!$C$10),0,MAX(ReadMe!$C$15,(Drivers!$E$7+Drivers!$F$7*SIN($A589*ReadMe!$C$14+Drivers!$G$7))*INDEX(TrackData!$G$6:$G$315,MOD(INT(D588),ReadMe!$C$9)+1)*IF(AND($A589&gt;=Drivers!$I$7,$A589&lt;Drivers!$I$7+Drivers!$J$7),Drivers!$K$7,1)*IF(AND($A589&gt;=Drivers!$L$7,$A589&lt;Drivers!$L$7+Drivers!$M$7),Drivers!$N$7,1)))</x:f>
        <x:v>0</x:v>
      </x:c>
      <x:c r="K589" s="97" t="n">
        <x:f>IF(OR($A589&lt;=Drivers!$H$8,E588&gt;=ReadMe!$C$10),0,MAX(ReadMe!$C$15,(Drivers!$E$8+Drivers!$F$8*SIN($A589*ReadMe!$C$14+Drivers!$G$8))*INDEX(TrackData!$G$6:$G$315,MOD(INT(E588),ReadMe!$C$9)+1)*IF(AND($A589&gt;=Drivers!$I$8,$A589&lt;Drivers!$I$8+Drivers!$J$8),Drivers!$K$8,1)*IF(AND($A589&gt;=Drivers!$L$8,$A589&lt;Drivers!$L$8+Drivers!$M$8),Drivers!$N$8,1)))</x:f>
        <x:v>0</x:v>
      </x:c>
      <x:c r="L589" s="97" t="n">
        <x:f>IF(OR($A589&lt;=Drivers!$H$9,F588&gt;=ReadMe!$C$10),0,MAX(ReadMe!$C$15,(Drivers!$E$9+Drivers!$F$9*SIN($A589*ReadMe!$C$14+Drivers!$G$9))*INDEX(TrackData!$G$6:$G$315,MOD(INT(F588),ReadMe!$C$9)+1)*IF(AND($A589&gt;=Drivers!$I$9,$A589&lt;Drivers!$I$9+Drivers!$J$9),Drivers!$K$9,1)*IF(AND($A589&gt;=Drivers!$L$9,$A589&lt;Drivers!$L$9+Drivers!$M$9),Drivers!$N$9,1)))</x:f>
        <x:v>0</x:v>
      </x:c>
      <x:c r="M589" s="97" t="n">
        <x:f>IF(OR($A589&lt;=Drivers!$H$10,G588&gt;=ReadMe!$C$10),0,MAX(ReadMe!$C$15,(Drivers!$E$10+Drivers!$F$10*SIN($A589*ReadMe!$C$14+Drivers!$G$10))*INDEX(TrackData!$G$6:$G$315,MOD(INT(G588),ReadMe!$C$9)+1)*IF(AND($A589&gt;=Drivers!$I$10,$A589&lt;Drivers!$I$10+Drivers!$J$10),Drivers!$K$10,1)*IF(AND($A589&gt;=Drivers!$L$10,$A589&lt;Drivers!$L$10+Drivers!$M$10),Drivers!$N$10,1)))</x:f>
        <x:v>0</x:v>
      </x:c>
      <x:c r="N589" s="97" t="n">
        <x:f>IF(OR($A589&lt;=Drivers!$H$11,H588&gt;=ReadMe!$C$10),0,MAX(ReadMe!$C$15,(Drivers!$E$11+Drivers!$F$11*SIN($A589*ReadMe!$C$14+Drivers!$G$11))*INDEX(TrackData!$G$6:$G$315,MOD(INT(H588),ReadMe!$C$9)+1)*IF(AND($A589&gt;=Drivers!$I$11,$A589&lt;Drivers!$I$11+Drivers!$J$11),Drivers!$K$11,1)*IF(AND($A589&gt;=Drivers!$L$11,$A589&lt;Drivers!$L$11+Drivers!$M$11),Drivers!$N$11,1)))</x:f>
        <x:v>0</x:v>
      </x:c>
      <x:c r="O589" t="n">
        <x:f>MIN(ReadMe!$C$8,MAX(0,INT(C589/ReadMe!$C$9)))</x:f>
        <x:v>3</x:v>
      </x:c>
      <x:c r="P589" t="n">
        <x:f>MIN(ReadMe!$C$8,MAX(0,INT(D589/ReadMe!$C$9)))</x:f>
        <x:v>3</x:v>
      </x:c>
      <x:c r="Q589" t="n">
        <x:f>MIN(ReadMe!$C$8,MAX(0,INT(E589/ReadMe!$C$9)))</x:f>
        <x:v>3</x:v>
      </x:c>
      <x:c r="R589" t="n">
        <x:f>MIN(ReadMe!$C$8,MAX(0,INT(F589/ReadMe!$C$9)))</x:f>
        <x:v>3</x:v>
      </x:c>
      <x:c r="S589" t="n">
        <x:f>MIN(ReadMe!$C$8,MAX(0,INT(G589/ReadMe!$C$9)))</x:f>
        <x:v>3</x:v>
      </x:c>
      <x:c r="T589" t="n">
        <x:f>MIN(ReadMe!$C$8,MAX(0,INT(H589/ReadMe!$C$9)))</x:f>
        <x:v>3</x:v>
      </x:c>
    </x:row>
    <x:row r="590">
      <x:c r="A590" t="n">
        <x:v>584</x:v>
      </x:c>
      <x:c r="B590" s="97" t="n">
        <x:f>A590*ReadMe!$C$12</x:f>
        <x:v>146</x:v>
      </x:c>
      <x:c r="C590" s="97" t="n">
        <x:f>MIN(ReadMe!$C$10,C589+I590)</x:f>
        <x:v>930</x:v>
      </x:c>
      <x:c r="D590" s="97" t="n">
        <x:f>MIN(ReadMe!$C$10,D589+J590)</x:f>
        <x:v>930</x:v>
      </x:c>
      <x:c r="E590" s="97" t="n">
        <x:f>MIN(ReadMe!$C$10,E589+K590)</x:f>
        <x:v>930</x:v>
      </x:c>
      <x:c r="F590" s="97" t="n">
        <x:f>MIN(ReadMe!$C$10,F589+L590)</x:f>
        <x:v>930</x:v>
      </x:c>
      <x:c r="G590" s="97" t="n">
        <x:f>MIN(ReadMe!$C$10,G589+M590)</x:f>
        <x:v>930</x:v>
      </x:c>
      <x:c r="H590" s="97" t="n">
        <x:f>MIN(ReadMe!$C$10,H589+N590)</x:f>
        <x:v>930</x:v>
      </x:c>
      <x:c r="I590" s="97" t="n">
        <x:f>IF(OR($A590&lt;=Drivers!$H$6,C589&gt;=ReadMe!$C$10),0,MAX(ReadMe!$C$15,(Drivers!$E$6+Drivers!$F$6*SIN($A590*ReadMe!$C$14+Drivers!$G$6))*INDEX(TrackData!$G$6:$G$315,MOD(INT(C589),ReadMe!$C$9)+1)*IF(AND($A590&gt;=Drivers!$I$6,$A590&lt;Drivers!$I$6+Drivers!$J$6),Drivers!$K$6,1)*IF(AND($A590&gt;=Drivers!$L$6,$A590&lt;Drivers!$L$6+Drivers!$M$6),Drivers!$N$6,1)))</x:f>
        <x:v>0</x:v>
      </x:c>
      <x:c r="J590" s="97" t="n">
        <x:f>IF(OR($A590&lt;=Drivers!$H$7,D589&gt;=ReadMe!$C$10),0,MAX(ReadMe!$C$15,(Drivers!$E$7+Drivers!$F$7*SIN($A590*ReadMe!$C$14+Drivers!$G$7))*INDEX(TrackData!$G$6:$G$315,MOD(INT(D589),ReadMe!$C$9)+1)*IF(AND($A590&gt;=Drivers!$I$7,$A590&lt;Drivers!$I$7+Drivers!$J$7),Drivers!$K$7,1)*IF(AND($A590&gt;=Drivers!$L$7,$A590&lt;Drivers!$L$7+Drivers!$M$7),Drivers!$N$7,1)))</x:f>
        <x:v>0</x:v>
      </x:c>
      <x:c r="K590" s="97" t="n">
        <x:f>IF(OR($A590&lt;=Drivers!$H$8,E589&gt;=ReadMe!$C$10),0,MAX(ReadMe!$C$15,(Drivers!$E$8+Drivers!$F$8*SIN($A590*ReadMe!$C$14+Drivers!$G$8))*INDEX(TrackData!$G$6:$G$315,MOD(INT(E589),ReadMe!$C$9)+1)*IF(AND($A590&gt;=Drivers!$I$8,$A590&lt;Drivers!$I$8+Drivers!$J$8),Drivers!$K$8,1)*IF(AND($A590&gt;=Drivers!$L$8,$A590&lt;Drivers!$L$8+Drivers!$M$8),Drivers!$N$8,1)))</x:f>
        <x:v>0</x:v>
      </x:c>
      <x:c r="L590" s="97" t="n">
        <x:f>IF(OR($A590&lt;=Drivers!$H$9,F589&gt;=ReadMe!$C$10),0,MAX(ReadMe!$C$15,(Drivers!$E$9+Drivers!$F$9*SIN($A590*ReadMe!$C$14+Drivers!$G$9))*INDEX(TrackData!$G$6:$G$315,MOD(INT(F589),ReadMe!$C$9)+1)*IF(AND($A590&gt;=Drivers!$I$9,$A590&lt;Drivers!$I$9+Drivers!$J$9),Drivers!$K$9,1)*IF(AND($A590&gt;=Drivers!$L$9,$A590&lt;Drivers!$L$9+Drivers!$M$9),Drivers!$N$9,1)))</x:f>
        <x:v>0</x:v>
      </x:c>
      <x:c r="M590" s="97" t="n">
        <x:f>IF(OR($A590&lt;=Drivers!$H$10,G589&gt;=ReadMe!$C$10),0,MAX(ReadMe!$C$15,(Drivers!$E$10+Drivers!$F$10*SIN($A590*ReadMe!$C$14+Drivers!$G$10))*INDEX(TrackData!$G$6:$G$315,MOD(INT(G589),ReadMe!$C$9)+1)*IF(AND($A590&gt;=Drivers!$I$10,$A590&lt;Drivers!$I$10+Drivers!$J$10),Drivers!$K$10,1)*IF(AND($A590&gt;=Drivers!$L$10,$A590&lt;Drivers!$L$10+Drivers!$M$10),Drivers!$N$10,1)))</x:f>
        <x:v>0</x:v>
      </x:c>
      <x:c r="N590" s="97" t="n">
        <x:f>IF(OR($A590&lt;=Drivers!$H$11,H589&gt;=ReadMe!$C$10),0,MAX(ReadMe!$C$15,(Drivers!$E$11+Drivers!$F$11*SIN($A590*ReadMe!$C$14+Drivers!$G$11))*INDEX(TrackData!$G$6:$G$315,MOD(INT(H589),ReadMe!$C$9)+1)*IF(AND($A590&gt;=Drivers!$I$11,$A590&lt;Drivers!$I$11+Drivers!$J$11),Drivers!$K$11,1)*IF(AND($A590&gt;=Drivers!$L$11,$A590&lt;Drivers!$L$11+Drivers!$M$11),Drivers!$N$11,1)))</x:f>
        <x:v>0</x:v>
      </x:c>
      <x:c r="O590" t="n">
        <x:f>MIN(ReadMe!$C$8,MAX(0,INT(C590/ReadMe!$C$9)))</x:f>
        <x:v>3</x:v>
      </x:c>
      <x:c r="P590" t="n">
        <x:f>MIN(ReadMe!$C$8,MAX(0,INT(D590/ReadMe!$C$9)))</x:f>
        <x:v>3</x:v>
      </x:c>
      <x:c r="Q590" t="n">
        <x:f>MIN(ReadMe!$C$8,MAX(0,INT(E590/ReadMe!$C$9)))</x:f>
        <x:v>3</x:v>
      </x:c>
      <x:c r="R590" t="n">
        <x:f>MIN(ReadMe!$C$8,MAX(0,INT(F590/ReadMe!$C$9)))</x:f>
        <x:v>3</x:v>
      </x:c>
      <x:c r="S590" t="n">
        <x:f>MIN(ReadMe!$C$8,MAX(0,INT(G590/ReadMe!$C$9)))</x:f>
        <x:v>3</x:v>
      </x:c>
      <x:c r="T590" t="n">
        <x:f>MIN(ReadMe!$C$8,MAX(0,INT(H590/ReadMe!$C$9)))</x:f>
        <x:v>3</x:v>
      </x:c>
    </x:row>
    <x:row r="591">
      <x:c r="A591" t="n">
        <x:v>585</x:v>
      </x:c>
      <x:c r="B591" s="97" t="n">
        <x:f>A591*ReadMe!$C$12</x:f>
        <x:v>146.25</x:v>
      </x:c>
      <x:c r="C591" s="97" t="n">
        <x:f>MIN(ReadMe!$C$10,C590+I591)</x:f>
        <x:v>930</x:v>
      </x:c>
      <x:c r="D591" s="97" t="n">
        <x:f>MIN(ReadMe!$C$10,D590+J591)</x:f>
        <x:v>930</x:v>
      </x:c>
      <x:c r="E591" s="97" t="n">
        <x:f>MIN(ReadMe!$C$10,E590+K591)</x:f>
        <x:v>930</x:v>
      </x:c>
      <x:c r="F591" s="97" t="n">
        <x:f>MIN(ReadMe!$C$10,F590+L591)</x:f>
        <x:v>930</x:v>
      </x:c>
      <x:c r="G591" s="97" t="n">
        <x:f>MIN(ReadMe!$C$10,G590+M591)</x:f>
        <x:v>930</x:v>
      </x:c>
      <x:c r="H591" s="97" t="n">
        <x:f>MIN(ReadMe!$C$10,H590+N591)</x:f>
        <x:v>930</x:v>
      </x:c>
      <x:c r="I591" s="97" t="n">
        <x:f>IF(OR($A591&lt;=Drivers!$H$6,C590&gt;=ReadMe!$C$10),0,MAX(ReadMe!$C$15,(Drivers!$E$6+Drivers!$F$6*SIN($A591*ReadMe!$C$14+Drivers!$G$6))*INDEX(TrackData!$G$6:$G$315,MOD(INT(C590),ReadMe!$C$9)+1)*IF(AND($A591&gt;=Drivers!$I$6,$A591&lt;Drivers!$I$6+Drivers!$J$6),Drivers!$K$6,1)*IF(AND($A591&gt;=Drivers!$L$6,$A591&lt;Drivers!$L$6+Drivers!$M$6),Drivers!$N$6,1)))</x:f>
        <x:v>0</x:v>
      </x:c>
      <x:c r="J591" s="97" t="n">
        <x:f>IF(OR($A591&lt;=Drivers!$H$7,D590&gt;=ReadMe!$C$10),0,MAX(ReadMe!$C$15,(Drivers!$E$7+Drivers!$F$7*SIN($A591*ReadMe!$C$14+Drivers!$G$7))*INDEX(TrackData!$G$6:$G$315,MOD(INT(D590),ReadMe!$C$9)+1)*IF(AND($A591&gt;=Drivers!$I$7,$A591&lt;Drivers!$I$7+Drivers!$J$7),Drivers!$K$7,1)*IF(AND($A591&gt;=Drivers!$L$7,$A591&lt;Drivers!$L$7+Drivers!$M$7),Drivers!$N$7,1)))</x:f>
        <x:v>0</x:v>
      </x:c>
      <x:c r="K591" s="97" t="n">
        <x:f>IF(OR($A591&lt;=Drivers!$H$8,E590&gt;=ReadMe!$C$10),0,MAX(ReadMe!$C$15,(Drivers!$E$8+Drivers!$F$8*SIN($A591*ReadMe!$C$14+Drivers!$G$8))*INDEX(TrackData!$G$6:$G$315,MOD(INT(E590),ReadMe!$C$9)+1)*IF(AND($A591&gt;=Drivers!$I$8,$A591&lt;Drivers!$I$8+Drivers!$J$8),Drivers!$K$8,1)*IF(AND($A591&gt;=Drivers!$L$8,$A591&lt;Drivers!$L$8+Drivers!$M$8),Drivers!$N$8,1)))</x:f>
        <x:v>0</x:v>
      </x:c>
      <x:c r="L591" s="97" t="n">
        <x:f>IF(OR($A591&lt;=Drivers!$H$9,F590&gt;=ReadMe!$C$10),0,MAX(ReadMe!$C$15,(Drivers!$E$9+Drivers!$F$9*SIN($A591*ReadMe!$C$14+Drivers!$G$9))*INDEX(TrackData!$G$6:$G$315,MOD(INT(F590),ReadMe!$C$9)+1)*IF(AND($A591&gt;=Drivers!$I$9,$A591&lt;Drivers!$I$9+Drivers!$J$9),Drivers!$K$9,1)*IF(AND($A591&gt;=Drivers!$L$9,$A591&lt;Drivers!$L$9+Drivers!$M$9),Drivers!$N$9,1)))</x:f>
        <x:v>0</x:v>
      </x:c>
      <x:c r="M591" s="97" t="n">
        <x:f>IF(OR($A591&lt;=Drivers!$H$10,G590&gt;=ReadMe!$C$10),0,MAX(ReadMe!$C$15,(Drivers!$E$10+Drivers!$F$10*SIN($A591*ReadMe!$C$14+Drivers!$G$10))*INDEX(TrackData!$G$6:$G$315,MOD(INT(G590),ReadMe!$C$9)+1)*IF(AND($A591&gt;=Drivers!$I$10,$A591&lt;Drivers!$I$10+Drivers!$J$10),Drivers!$K$10,1)*IF(AND($A591&gt;=Drivers!$L$10,$A591&lt;Drivers!$L$10+Drivers!$M$10),Drivers!$N$10,1)))</x:f>
        <x:v>0</x:v>
      </x:c>
      <x:c r="N591" s="97" t="n">
        <x:f>IF(OR($A591&lt;=Drivers!$H$11,H590&gt;=ReadMe!$C$10),0,MAX(ReadMe!$C$15,(Drivers!$E$11+Drivers!$F$11*SIN($A591*ReadMe!$C$14+Drivers!$G$11))*INDEX(TrackData!$G$6:$G$315,MOD(INT(H590),ReadMe!$C$9)+1)*IF(AND($A591&gt;=Drivers!$I$11,$A591&lt;Drivers!$I$11+Drivers!$J$11),Drivers!$K$11,1)*IF(AND($A591&gt;=Drivers!$L$11,$A591&lt;Drivers!$L$11+Drivers!$M$11),Drivers!$N$11,1)))</x:f>
        <x:v>0</x:v>
      </x:c>
      <x:c r="O591" t="n">
        <x:f>MIN(ReadMe!$C$8,MAX(0,INT(C591/ReadMe!$C$9)))</x:f>
        <x:v>3</x:v>
      </x:c>
      <x:c r="P591" t="n">
        <x:f>MIN(ReadMe!$C$8,MAX(0,INT(D591/ReadMe!$C$9)))</x:f>
        <x:v>3</x:v>
      </x:c>
      <x:c r="Q591" t="n">
        <x:f>MIN(ReadMe!$C$8,MAX(0,INT(E591/ReadMe!$C$9)))</x:f>
        <x:v>3</x:v>
      </x:c>
      <x:c r="R591" t="n">
        <x:f>MIN(ReadMe!$C$8,MAX(0,INT(F591/ReadMe!$C$9)))</x:f>
        <x:v>3</x:v>
      </x:c>
      <x:c r="S591" t="n">
        <x:f>MIN(ReadMe!$C$8,MAX(0,INT(G591/ReadMe!$C$9)))</x:f>
        <x:v>3</x:v>
      </x:c>
      <x:c r="T591" t="n">
        <x:f>MIN(ReadMe!$C$8,MAX(0,INT(H591/ReadMe!$C$9)))</x:f>
        <x:v>3</x:v>
      </x:c>
    </x:row>
    <x:row r="592">
      <x:c r="A592" t="n">
        <x:v>586</x:v>
      </x:c>
      <x:c r="B592" s="97" t="n">
        <x:f>A592*ReadMe!$C$12</x:f>
        <x:v>146.5</x:v>
      </x:c>
      <x:c r="C592" s="97" t="n">
        <x:f>MIN(ReadMe!$C$10,C591+I592)</x:f>
        <x:v>930</x:v>
      </x:c>
      <x:c r="D592" s="97" t="n">
        <x:f>MIN(ReadMe!$C$10,D591+J592)</x:f>
        <x:v>930</x:v>
      </x:c>
      <x:c r="E592" s="97" t="n">
        <x:f>MIN(ReadMe!$C$10,E591+K592)</x:f>
        <x:v>930</x:v>
      </x:c>
      <x:c r="F592" s="97" t="n">
        <x:f>MIN(ReadMe!$C$10,F591+L592)</x:f>
        <x:v>930</x:v>
      </x:c>
      <x:c r="G592" s="97" t="n">
        <x:f>MIN(ReadMe!$C$10,G591+M592)</x:f>
        <x:v>930</x:v>
      </x:c>
      <x:c r="H592" s="97" t="n">
        <x:f>MIN(ReadMe!$C$10,H591+N592)</x:f>
        <x:v>930</x:v>
      </x:c>
      <x:c r="I592" s="97" t="n">
        <x:f>IF(OR($A592&lt;=Drivers!$H$6,C591&gt;=ReadMe!$C$10),0,MAX(ReadMe!$C$15,(Drivers!$E$6+Drivers!$F$6*SIN($A592*ReadMe!$C$14+Drivers!$G$6))*INDEX(TrackData!$G$6:$G$315,MOD(INT(C591),ReadMe!$C$9)+1)*IF(AND($A592&gt;=Drivers!$I$6,$A592&lt;Drivers!$I$6+Drivers!$J$6),Drivers!$K$6,1)*IF(AND($A592&gt;=Drivers!$L$6,$A592&lt;Drivers!$L$6+Drivers!$M$6),Drivers!$N$6,1)))</x:f>
        <x:v>0</x:v>
      </x:c>
      <x:c r="J592" s="97" t="n">
        <x:f>IF(OR($A592&lt;=Drivers!$H$7,D591&gt;=ReadMe!$C$10),0,MAX(ReadMe!$C$15,(Drivers!$E$7+Drivers!$F$7*SIN($A592*ReadMe!$C$14+Drivers!$G$7))*INDEX(TrackData!$G$6:$G$315,MOD(INT(D591),ReadMe!$C$9)+1)*IF(AND($A592&gt;=Drivers!$I$7,$A592&lt;Drivers!$I$7+Drivers!$J$7),Drivers!$K$7,1)*IF(AND($A592&gt;=Drivers!$L$7,$A592&lt;Drivers!$L$7+Drivers!$M$7),Drivers!$N$7,1)))</x:f>
        <x:v>0</x:v>
      </x:c>
      <x:c r="K592" s="97" t="n">
        <x:f>IF(OR($A592&lt;=Drivers!$H$8,E591&gt;=ReadMe!$C$10),0,MAX(ReadMe!$C$15,(Drivers!$E$8+Drivers!$F$8*SIN($A592*ReadMe!$C$14+Drivers!$G$8))*INDEX(TrackData!$G$6:$G$315,MOD(INT(E591),ReadMe!$C$9)+1)*IF(AND($A592&gt;=Drivers!$I$8,$A592&lt;Drivers!$I$8+Drivers!$J$8),Drivers!$K$8,1)*IF(AND($A592&gt;=Drivers!$L$8,$A592&lt;Drivers!$L$8+Drivers!$M$8),Drivers!$N$8,1)))</x:f>
        <x:v>0</x:v>
      </x:c>
      <x:c r="L592" s="97" t="n">
        <x:f>IF(OR($A592&lt;=Drivers!$H$9,F591&gt;=ReadMe!$C$10),0,MAX(ReadMe!$C$15,(Drivers!$E$9+Drivers!$F$9*SIN($A592*ReadMe!$C$14+Drivers!$G$9))*INDEX(TrackData!$G$6:$G$315,MOD(INT(F591),ReadMe!$C$9)+1)*IF(AND($A592&gt;=Drivers!$I$9,$A592&lt;Drivers!$I$9+Drivers!$J$9),Drivers!$K$9,1)*IF(AND($A592&gt;=Drivers!$L$9,$A592&lt;Drivers!$L$9+Drivers!$M$9),Drivers!$N$9,1)))</x:f>
        <x:v>0</x:v>
      </x:c>
      <x:c r="M592" s="97" t="n">
        <x:f>IF(OR($A592&lt;=Drivers!$H$10,G591&gt;=ReadMe!$C$10),0,MAX(ReadMe!$C$15,(Drivers!$E$10+Drivers!$F$10*SIN($A592*ReadMe!$C$14+Drivers!$G$10))*INDEX(TrackData!$G$6:$G$315,MOD(INT(G591),ReadMe!$C$9)+1)*IF(AND($A592&gt;=Drivers!$I$10,$A592&lt;Drivers!$I$10+Drivers!$J$10),Drivers!$K$10,1)*IF(AND($A592&gt;=Drivers!$L$10,$A592&lt;Drivers!$L$10+Drivers!$M$10),Drivers!$N$10,1)))</x:f>
        <x:v>0</x:v>
      </x:c>
      <x:c r="N592" s="97" t="n">
        <x:f>IF(OR($A592&lt;=Drivers!$H$11,H591&gt;=ReadMe!$C$10),0,MAX(ReadMe!$C$15,(Drivers!$E$11+Drivers!$F$11*SIN($A592*ReadMe!$C$14+Drivers!$G$11))*INDEX(TrackData!$G$6:$G$315,MOD(INT(H591),ReadMe!$C$9)+1)*IF(AND($A592&gt;=Drivers!$I$11,$A592&lt;Drivers!$I$11+Drivers!$J$11),Drivers!$K$11,1)*IF(AND($A592&gt;=Drivers!$L$11,$A592&lt;Drivers!$L$11+Drivers!$M$11),Drivers!$N$11,1)))</x:f>
        <x:v>0</x:v>
      </x:c>
      <x:c r="O592" t="n">
        <x:f>MIN(ReadMe!$C$8,MAX(0,INT(C592/ReadMe!$C$9)))</x:f>
        <x:v>3</x:v>
      </x:c>
      <x:c r="P592" t="n">
        <x:f>MIN(ReadMe!$C$8,MAX(0,INT(D592/ReadMe!$C$9)))</x:f>
        <x:v>3</x:v>
      </x:c>
      <x:c r="Q592" t="n">
        <x:f>MIN(ReadMe!$C$8,MAX(0,INT(E592/ReadMe!$C$9)))</x:f>
        <x:v>3</x:v>
      </x:c>
      <x:c r="R592" t="n">
        <x:f>MIN(ReadMe!$C$8,MAX(0,INT(F592/ReadMe!$C$9)))</x:f>
        <x:v>3</x:v>
      </x:c>
      <x:c r="S592" t="n">
        <x:f>MIN(ReadMe!$C$8,MAX(0,INT(G592/ReadMe!$C$9)))</x:f>
        <x:v>3</x:v>
      </x:c>
      <x:c r="T592" t="n">
        <x:f>MIN(ReadMe!$C$8,MAX(0,INT(H592/ReadMe!$C$9)))</x:f>
        <x:v>3</x:v>
      </x:c>
    </x:row>
    <x:row r="593">
      <x:c r="A593" t="n">
        <x:v>587</x:v>
      </x:c>
      <x:c r="B593" s="97" t="n">
        <x:f>A593*ReadMe!$C$12</x:f>
        <x:v>146.75</x:v>
      </x:c>
      <x:c r="C593" s="97" t="n">
        <x:f>MIN(ReadMe!$C$10,C592+I593)</x:f>
        <x:v>930</x:v>
      </x:c>
      <x:c r="D593" s="97" t="n">
        <x:f>MIN(ReadMe!$C$10,D592+J593)</x:f>
        <x:v>930</x:v>
      </x:c>
      <x:c r="E593" s="97" t="n">
        <x:f>MIN(ReadMe!$C$10,E592+K593)</x:f>
        <x:v>930</x:v>
      </x:c>
      <x:c r="F593" s="97" t="n">
        <x:f>MIN(ReadMe!$C$10,F592+L593)</x:f>
        <x:v>930</x:v>
      </x:c>
      <x:c r="G593" s="97" t="n">
        <x:f>MIN(ReadMe!$C$10,G592+M593)</x:f>
        <x:v>930</x:v>
      </x:c>
      <x:c r="H593" s="97" t="n">
        <x:f>MIN(ReadMe!$C$10,H592+N593)</x:f>
        <x:v>930</x:v>
      </x:c>
      <x:c r="I593" s="97" t="n">
        <x:f>IF(OR($A593&lt;=Drivers!$H$6,C592&gt;=ReadMe!$C$10),0,MAX(ReadMe!$C$15,(Drivers!$E$6+Drivers!$F$6*SIN($A593*ReadMe!$C$14+Drivers!$G$6))*INDEX(TrackData!$G$6:$G$315,MOD(INT(C592),ReadMe!$C$9)+1)*IF(AND($A593&gt;=Drivers!$I$6,$A593&lt;Drivers!$I$6+Drivers!$J$6),Drivers!$K$6,1)*IF(AND($A593&gt;=Drivers!$L$6,$A593&lt;Drivers!$L$6+Drivers!$M$6),Drivers!$N$6,1)))</x:f>
        <x:v>0</x:v>
      </x:c>
      <x:c r="J593" s="97" t="n">
        <x:f>IF(OR($A593&lt;=Drivers!$H$7,D592&gt;=ReadMe!$C$10),0,MAX(ReadMe!$C$15,(Drivers!$E$7+Drivers!$F$7*SIN($A593*ReadMe!$C$14+Drivers!$G$7))*INDEX(TrackData!$G$6:$G$315,MOD(INT(D592),ReadMe!$C$9)+1)*IF(AND($A593&gt;=Drivers!$I$7,$A593&lt;Drivers!$I$7+Drivers!$J$7),Drivers!$K$7,1)*IF(AND($A593&gt;=Drivers!$L$7,$A593&lt;Drivers!$L$7+Drivers!$M$7),Drivers!$N$7,1)))</x:f>
        <x:v>0</x:v>
      </x:c>
      <x:c r="K593" s="97" t="n">
        <x:f>IF(OR($A593&lt;=Drivers!$H$8,E592&gt;=ReadMe!$C$10),0,MAX(ReadMe!$C$15,(Drivers!$E$8+Drivers!$F$8*SIN($A593*ReadMe!$C$14+Drivers!$G$8))*INDEX(TrackData!$G$6:$G$315,MOD(INT(E592),ReadMe!$C$9)+1)*IF(AND($A593&gt;=Drivers!$I$8,$A593&lt;Drivers!$I$8+Drivers!$J$8),Drivers!$K$8,1)*IF(AND($A593&gt;=Drivers!$L$8,$A593&lt;Drivers!$L$8+Drivers!$M$8),Drivers!$N$8,1)))</x:f>
        <x:v>0</x:v>
      </x:c>
      <x:c r="L593" s="97" t="n">
        <x:f>IF(OR($A593&lt;=Drivers!$H$9,F592&gt;=ReadMe!$C$10),0,MAX(ReadMe!$C$15,(Drivers!$E$9+Drivers!$F$9*SIN($A593*ReadMe!$C$14+Drivers!$G$9))*INDEX(TrackData!$G$6:$G$315,MOD(INT(F592),ReadMe!$C$9)+1)*IF(AND($A593&gt;=Drivers!$I$9,$A593&lt;Drivers!$I$9+Drivers!$J$9),Drivers!$K$9,1)*IF(AND($A593&gt;=Drivers!$L$9,$A593&lt;Drivers!$L$9+Drivers!$M$9),Drivers!$N$9,1)))</x:f>
        <x:v>0</x:v>
      </x:c>
      <x:c r="M593" s="97" t="n">
        <x:f>IF(OR($A593&lt;=Drivers!$H$10,G592&gt;=ReadMe!$C$10),0,MAX(ReadMe!$C$15,(Drivers!$E$10+Drivers!$F$10*SIN($A593*ReadMe!$C$14+Drivers!$G$10))*INDEX(TrackData!$G$6:$G$315,MOD(INT(G592),ReadMe!$C$9)+1)*IF(AND($A593&gt;=Drivers!$I$10,$A593&lt;Drivers!$I$10+Drivers!$J$10),Drivers!$K$10,1)*IF(AND($A593&gt;=Drivers!$L$10,$A593&lt;Drivers!$L$10+Drivers!$M$10),Drivers!$N$10,1)))</x:f>
        <x:v>0</x:v>
      </x:c>
      <x:c r="N593" s="97" t="n">
        <x:f>IF(OR($A593&lt;=Drivers!$H$11,H592&gt;=ReadMe!$C$10),0,MAX(ReadMe!$C$15,(Drivers!$E$11+Drivers!$F$11*SIN($A593*ReadMe!$C$14+Drivers!$G$11))*INDEX(TrackData!$G$6:$G$315,MOD(INT(H592),ReadMe!$C$9)+1)*IF(AND($A593&gt;=Drivers!$I$11,$A593&lt;Drivers!$I$11+Drivers!$J$11),Drivers!$K$11,1)*IF(AND($A593&gt;=Drivers!$L$11,$A593&lt;Drivers!$L$11+Drivers!$M$11),Drivers!$N$11,1)))</x:f>
        <x:v>0</x:v>
      </x:c>
      <x:c r="O593" t="n">
        <x:f>MIN(ReadMe!$C$8,MAX(0,INT(C593/ReadMe!$C$9)))</x:f>
        <x:v>3</x:v>
      </x:c>
      <x:c r="P593" t="n">
        <x:f>MIN(ReadMe!$C$8,MAX(0,INT(D593/ReadMe!$C$9)))</x:f>
        <x:v>3</x:v>
      </x:c>
      <x:c r="Q593" t="n">
        <x:f>MIN(ReadMe!$C$8,MAX(0,INT(E593/ReadMe!$C$9)))</x:f>
        <x:v>3</x:v>
      </x:c>
      <x:c r="R593" t="n">
        <x:f>MIN(ReadMe!$C$8,MAX(0,INT(F593/ReadMe!$C$9)))</x:f>
        <x:v>3</x:v>
      </x:c>
      <x:c r="S593" t="n">
        <x:f>MIN(ReadMe!$C$8,MAX(0,INT(G593/ReadMe!$C$9)))</x:f>
        <x:v>3</x:v>
      </x:c>
      <x:c r="T593" t="n">
        <x:f>MIN(ReadMe!$C$8,MAX(0,INT(H593/ReadMe!$C$9)))</x:f>
        <x:v>3</x:v>
      </x:c>
    </x:row>
    <x:row r="594">
      <x:c r="A594" t="n">
        <x:v>588</x:v>
      </x:c>
      <x:c r="B594" s="97" t="n">
        <x:f>A594*ReadMe!$C$12</x:f>
        <x:v>147</x:v>
      </x:c>
      <x:c r="C594" s="97" t="n">
        <x:f>MIN(ReadMe!$C$10,C593+I594)</x:f>
        <x:v>930</x:v>
      </x:c>
      <x:c r="D594" s="97" t="n">
        <x:f>MIN(ReadMe!$C$10,D593+J594)</x:f>
        <x:v>930</x:v>
      </x:c>
      <x:c r="E594" s="97" t="n">
        <x:f>MIN(ReadMe!$C$10,E593+K594)</x:f>
        <x:v>930</x:v>
      </x:c>
      <x:c r="F594" s="97" t="n">
        <x:f>MIN(ReadMe!$C$10,F593+L594)</x:f>
        <x:v>930</x:v>
      </x:c>
      <x:c r="G594" s="97" t="n">
        <x:f>MIN(ReadMe!$C$10,G593+M594)</x:f>
        <x:v>930</x:v>
      </x:c>
      <x:c r="H594" s="97" t="n">
        <x:f>MIN(ReadMe!$C$10,H593+N594)</x:f>
        <x:v>930</x:v>
      </x:c>
      <x:c r="I594" s="97" t="n">
        <x:f>IF(OR($A594&lt;=Drivers!$H$6,C593&gt;=ReadMe!$C$10),0,MAX(ReadMe!$C$15,(Drivers!$E$6+Drivers!$F$6*SIN($A594*ReadMe!$C$14+Drivers!$G$6))*INDEX(TrackData!$G$6:$G$315,MOD(INT(C593),ReadMe!$C$9)+1)*IF(AND($A594&gt;=Drivers!$I$6,$A594&lt;Drivers!$I$6+Drivers!$J$6),Drivers!$K$6,1)*IF(AND($A594&gt;=Drivers!$L$6,$A594&lt;Drivers!$L$6+Drivers!$M$6),Drivers!$N$6,1)))</x:f>
        <x:v>0</x:v>
      </x:c>
      <x:c r="J594" s="97" t="n">
        <x:f>IF(OR($A594&lt;=Drivers!$H$7,D593&gt;=ReadMe!$C$10),0,MAX(ReadMe!$C$15,(Drivers!$E$7+Drivers!$F$7*SIN($A594*ReadMe!$C$14+Drivers!$G$7))*INDEX(TrackData!$G$6:$G$315,MOD(INT(D593),ReadMe!$C$9)+1)*IF(AND($A594&gt;=Drivers!$I$7,$A594&lt;Drivers!$I$7+Drivers!$J$7),Drivers!$K$7,1)*IF(AND($A594&gt;=Drivers!$L$7,$A594&lt;Drivers!$L$7+Drivers!$M$7),Drivers!$N$7,1)))</x:f>
        <x:v>0</x:v>
      </x:c>
      <x:c r="K594" s="97" t="n">
        <x:f>IF(OR($A594&lt;=Drivers!$H$8,E593&gt;=ReadMe!$C$10),0,MAX(ReadMe!$C$15,(Drivers!$E$8+Drivers!$F$8*SIN($A594*ReadMe!$C$14+Drivers!$G$8))*INDEX(TrackData!$G$6:$G$315,MOD(INT(E593),ReadMe!$C$9)+1)*IF(AND($A594&gt;=Drivers!$I$8,$A594&lt;Drivers!$I$8+Drivers!$J$8),Drivers!$K$8,1)*IF(AND($A594&gt;=Drivers!$L$8,$A594&lt;Drivers!$L$8+Drivers!$M$8),Drivers!$N$8,1)))</x:f>
        <x:v>0</x:v>
      </x:c>
      <x:c r="L594" s="97" t="n">
        <x:f>IF(OR($A594&lt;=Drivers!$H$9,F593&gt;=ReadMe!$C$10),0,MAX(ReadMe!$C$15,(Drivers!$E$9+Drivers!$F$9*SIN($A594*ReadMe!$C$14+Drivers!$G$9))*INDEX(TrackData!$G$6:$G$315,MOD(INT(F593),ReadMe!$C$9)+1)*IF(AND($A594&gt;=Drivers!$I$9,$A594&lt;Drivers!$I$9+Drivers!$J$9),Drivers!$K$9,1)*IF(AND($A594&gt;=Drivers!$L$9,$A594&lt;Drivers!$L$9+Drivers!$M$9),Drivers!$N$9,1)))</x:f>
        <x:v>0</x:v>
      </x:c>
      <x:c r="M594" s="97" t="n">
        <x:f>IF(OR($A594&lt;=Drivers!$H$10,G593&gt;=ReadMe!$C$10),0,MAX(ReadMe!$C$15,(Drivers!$E$10+Drivers!$F$10*SIN($A594*ReadMe!$C$14+Drivers!$G$10))*INDEX(TrackData!$G$6:$G$315,MOD(INT(G593),ReadMe!$C$9)+1)*IF(AND($A594&gt;=Drivers!$I$10,$A594&lt;Drivers!$I$10+Drivers!$J$10),Drivers!$K$10,1)*IF(AND($A594&gt;=Drivers!$L$10,$A594&lt;Drivers!$L$10+Drivers!$M$10),Drivers!$N$10,1)))</x:f>
        <x:v>0</x:v>
      </x:c>
      <x:c r="N594" s="97" t="n">
        <x:f>IF(OR($A594&lt;=Drivers!$H$11,H593&gt;=ReadMe!$C$10),0,MAX(ReadMe!$C$15,(Drivers!$E$11+Drivers!$F$11*SIN($A594*ReadMe!$C$14+Drivers!$G$11))*INDEX(TrackData!$G$6:$G$315,MOD(INT(H593),ReadMe!$C$9)+1)*IF(AND($A594&gt;=Drivers!$I$11,$A594&lt;Drivers!$I$11+Drivers!$J$11),Drivers!$K$11,1)*IF(AND($A594&gt;=Drivers!$L$11,$A594&lt;Drivers!$L$11+Drivers!$M$11),Drivers!$N$11,1)))</x:f>
        <x:v>0</x:v>
      </x:c>
      <x:c r="O594" t="n">
        <x:f>MIN(ReadMe!$C$8,MAX(0,INT(C594/ReadMe!$C$9)))</x:f>
        <x:v>3</x:v>
      </x:c>
      <x:c r="P594" t="n">
        <x:f>MIN(ReadMe!$C$8,MAX(0,INT(D594/ReadMe!$C$9)))</x:f>
        <x:v>3</x:v>
      </x:c>
      <x:c r="Q594" t="n">
        <x:f>MIN(ReadMe!$C$8,MAX(0,INT(E594/ReadMe!$C$9)))</x:f>
        <x:v>3</x:v>
      </x:c>
      <x:c r="R594" t="n">
        <x:f>MIN(ReadMe!$C$8,MAX(0,INT(F594/ReadMe!$C$9)))</x:f>
        <x:v>3</x:v>
      </x:c>
      <x:c r="S594" t="n">
        <x:f>MIN(ReadMe!$C$8,MAX(0,INT(G594/ReadMe!$C$9)))</x:f>
        <x:v>3</x:v>
      </x:c>
      <x:c r="T594" t="n">
        <x:f>MIN(ReadMe!$C$8,MAX(0,INT(H594/ReadMe!$C$9)))</x:f>
        <x:v>3</x:v>
      </x:c>
    </x:row>
    <x:row r="595">
      <x:c r="A595" t="n">
        <x:v>589</x:v>
      </x:c>
      <x:c r="B595" s="97" t="n">
        <x:f>A595*ReadMe!$C$12</x:f>
        <x:v>147.25</x:v>
      </x:c>
      <x:c r="C595" s="97" t="n">
        <x:f>MIN(ReadMe!$C$10,C594+I595)</x:f>
        <x:v>930</x:v>
      </x:c>
      <x:c r="D595" s="97" t="n">
        <x:f>MIN(ReadMe!$C$10,D594+J595)</x:f>
        <x:v>930</x:v>
      </x:c>
      <x:c r="E595" s="97" t="n">
        <x:f>MIN(ReadMe!$C$10,E594+K595)</x:f>
        <x:v>930</x:v>
      </x:c>
      <x:c r="F595" s="97" t="n">
        <x:f>MIN(ReadMe!$C$10,F594+L595)</x:f>
        <x:v>930</x:v>
      </x:c>
      <x:c r="G595" s="97" t="n">
        <x:f>MIN(ReadMe!$C$10,G594+M595)</x:f>
        <x:v>930</x:v>
      </x:c>
      <x:c r="H595" s="97" t="n">
        <x:f>MIN(ReadMe!$C$10,H594+N595)</x:f>
        <x:v>930</x:v>
      </x:c>
      <x:c r="I595" s="97" t="n">
        <x:f>IF(OR($A595&lt;=Drivers!$H$6,C594&gt;=ReadMe!$C$10),0,MAX(ReadMe!$C$15,(Drivers!$E$6+Drivers!$F$6*SIN($A595*ReadMe!$C$14+Drivers!$G$6))*INDEX(TrackData!$G$6:$G$315,MOD(INT(C594),ReadMe!$C$9)+1)*IF(AND($A595&gt;=Drivers!$I$6,$A595&lt;Drivers!$I$6+Drivers!$J$6),Drivers!$K$6,1)*IF(AND($A595&gt;=Drivers!$L$6,$A595&lt;Drivers!$L$6+Drivers!$M$6),Drivers!$N$6,1)))</x:f>
        <x:v>0</x:v>
      </x:c>
      <x:c r="J595" s="97" t="n">
        <x:f>IF(OR($A595&lt;=Drivers!$H$7,D594&gt;=ReadMe!$C$10),0,MAX(ReadMe!$C$15,(Drivers!$E$7+Drivers!$F$7*SIN($A595*ReadMe!$C$14+Drivers!$G$7))*INDEX(TrackData!$G$6:$G$315,MOD(INT(D594),ReadMe!$C$9)+1)*IF(AND($A595&gt;=Drivers!$I$7,$A595&lt;Drivers!$I$7+Drivers!$J$7),Drivers!$K$7,1)*IF(AND($A595&gt;=Drivers!$L$7,$A595&lt;Drivers!$L$7+Drivers!$M$7),Drivers!$N$7,1)))</x:f>
        <x:v>0</x:v>
      </x:c>
      <x:c r="K595" s="97" t="n">
        <x:f>IF(OR($A595&lt;=Drivers!$H$8,E594&gt;=ReadMe!$C$10),0,MAX(ReadMe!$C$15,(Drivers!$E$8+Drivers!$F$8*SIN($A595*ReadMe!$C$14+Drivers!$G$8))*INDEX(TrackData!$G$6:$G$315,MOD(INT(E594),ReadMe!$C$9)+1)*IF(AND($A595&gt;=Drivers!$I$8,$A595&lt;Drivers!$I$8+Drivers!$J$8),Drivers!$K$8,1)*IF(AND($A595&gt;=Drivers!$L$8,$A595&lt;Drivers!$L$8+Drivers!$M$8),Drivers!$N$8,1)))</x:f>
        <x:v>0</x:v>
      </x:c>
      <x:c r="L595" s="97" t="n">
        <x:f>IF(OR($A595&lt;=Drivers!$H$9,F594&gt;=ReadMe!$C$10),0,MAX(ReadMe!$C$15,(Drivers!$E$9+Drivers!$F$9*SIN($A595*ReadMe!$C$14+Drivers!$G$9))*INDEX(TrackData!$G$6:$G$315,MOD(INT(F594),ReadMe!$C$9)+1)*IF(AND($A595&gt;=Drivers!$I$9,$A595&lt;Drivers!$I$9+Drivers!$J$9),Drivers!$K$9,1)*IF(AND($A595&gt;=Drivers!$L$9,$A595&lt;Drivers!$L$9+Drivers!$M$9),Drivers!$N$9,1)))</x:f>
        <x:v>0</x:v>
      </x:c>
      <x:c r="M595" s="97" t="n">
        <x:f>IF(OR($A595&lt;=Drivers!$H$10,G594&gt;=ReadMe!$C$10),0,MAX(ReadMe!$C$15,(Drivers!$E$10+Drivers!$F$10*SIN($A595*ReadMe!$C$14+Drivers!$G$10))*INDEX(TrackData!$G$6:$G$315,MOD(INT(G594),ReadMe!$C$9)+1)*IF(AND($A595&gt;=Drivers!$I$10,$A595&lt;Drivers!$I$10+Drivers!$J$10),Drivers!$K$10,1)*IF(AND($A595&gt;=Drivers!$L$10,$A595&lt;Drivers!$L$10+Drivers!$M$10),Drivers!$N$10,1)))</x:f>
        <x:v>0</x:v>
      </x:c>
      <x:c r="N595" s="97" t="n">
        <x:f>IF(OR($A595&lt;=Drivers!$H$11,H594&gt;=ReadMe!$C$10),0,MAX(ReadMe!$C$15,(Drivers!$E$11+Drivers!$F$11*SIN($A595*ReadMe!$C$14+Drivers!$G$11))*INDEX(TrackData!$G$6:$G$315,MOD(INT(H594),ReadMe!$C$9)+1)*IF(AND($A595&gt;=Drivers!$I$11,$A595&lt;Drivers!$I$11+Drivers!$J$11),Drivers!$K$11,1)*IF(AND($A595&gt;=Drivers!$L$11,$A595&lt;Drivers!$L$11+Drivers!$M$11),Drivers!$N$11,1)))</x:f>
        <x:v>0</x:v>
      </x:c>
      <x:c r="O595" t="n">
        <x:f>MIN(ReadMe!$C$8,MAX(0,INT(C595/ReadMe!$C$9)))</x:f>
        <x:v>3</x:v>
      </x:c>
      <x:c r="P595" t="n">
        <x:f>MIN(ReadMe!$C$8,MAX(0,INT(D595/ReadMe!$C$9)))</x:f>
        <x:v>3</x:v>
      </x:c>
      <x:c r="Q595" t="n">
        <x:f>MIN(ReadMe!$C$8,MAX(0,INT(E595/ReadMe!$C$9)))</x:f>
        <x:v>3</x:v>
      </x:c>
      <x:c r="R595" t="n">
        <x:f>MIN(ReadMe!$C$8,MAX(0,INT(F595/ReadMe!$C$9)))</x:f>
        <x:v>3</x:v>
      </x:c>
      <x:c r="S595" t="n">
        <x:f>MIN(ReadMe!$C$8,MAX(0,INT(G595/ReadMe!$C$9)))</x:f>
        <x:v>3</x:v>
      </x:c>
      <x:c r="T595" t="n">
        <x:f>MIN(ReadMe!$C$8,MAX(0,INT(H595/ReadMe!$C$9)))</x:f>
        <x:v>3</x:v>
      </x:c>
    </x:row>
    <x:row r="596">
      <x:c r="A596" t="n">
        <x:v>590</x:v>
      </x:c>
      <x:c r="B596" s="97" t="n">
        <x:f>A596*ReadMe!$C$12</x:f>
        <x:v>147.5</x:v>
      </x:c>
      <x:c r="C596" s="97" t="n">
        <x:f>MIN(ReadMe!$C$10,C595+I596)</x:f>
        <x:v>930</x:v>
      </x:c>
      <x:c r="D596" s="97" t="n">
        <x:f>MIN(ReadMe!$C$10,D595+J596)</x:f>
        <x:v>930</x:v>
      </x:c>
      <x:c r="E596" s="97" t="n">
        <x:f>MIN(ReadMe!$C$10,E595+K596)</x:f>
        <x:v>930</x:v>
      </x:c>
      <x:c r="F596" s="97" t="n">
        <x:f>MIN(ReadMe!$C$10,F595+L596)</x:f>
        <x:v>930</x:v>
      </x:c>
      <x:c r="G596" s="97" t="n">
        <x:f>MIN(ReadMe!$C$10,G595+M596)</x:f>
        <x:v>930</x:v>
      </x:c>
      <x:c r="H596" s="97" t="n">
        <x:f>MIN(ReadMe!$C$10,H595+N596)</x:f>
        <x:v>930</x:v>
      </x:c>
      <x:c r="I596" s="97" t="n">
        <x:f>IF(OR($A596&lt;=Drivers!$H$6,C595&gt;=ReadMe!$C$10),0,MAX(ReadMe!$C$15,(Drivers!$E$6+Drivers!$F$6*SIN($A596*ReadMe!$C$14+Drivers!$G$6))*INDEX(TrackData!$G$6:$G$315,MOD(INT(C595),ReadMe!$C$9)+1)*IF(AND($A596&gt;=Drivers!$I$6,$A596&lt;Drivers!$I$6+Drivers!$J$6),Drivers!$K$6,1)*IF(AND($A596&gt;=Drivers!$L$6,$A596&lt;Drivers!$L$6+Drivers!$M$6),Drivers!$N$6,1)))</x:f>
        <x:v>0</x:v>
      </x:c>
      <x:c r="J596" s="97" t="n">
        <x:f>IF(OR($A596&lt;=Drivers!$H$7,D595&gt;=ReadMe!$C$10),0,MAX(ReadMe!$C$15,(Drivers!$E$7+Drivers!$F$7*SIN($A596*ReadMe!$C$14+Drivers!$G$7))*INDEX(TrackData!$G$6:$G$315,MOD(INT(D595),ReadMe!$C$9)+1)*IF(AND($A596&gt;=Drivers!$I$7,$A596&lt;Drivers!$I$7+Drivers!$J$7),Drivers!$K$7,1)*IF(AND($A596&gt;=Drivers!$L$7,$A596&lt;Drivers!$L$7+Drivers!$M$7),Drivers!$N$7,1)))</x:f>
        <x:v>0</x:v>
      </x:c>
      <x:c r="K596" s="97" t="n">
        <x:f>IF(OR($A596&lt;=Drivers!$H$8,E595&gt;=ReadMe!$C$10),0,MAX(ReadMe!$C$15,(Drivers!$E$8+Drivers!$F$8*SIN($A596*ReadMe!$C$14+Drivers!$G$8))*INDEX(TrackData!$G$6:$G$315,MOD(INT(E595),ReadMe!$C$9)+1)*IF(AND($A596&gt;=Drivers!$I$8,$A596&lt;Drivers!$I$8+Drivers!$J$8),Drivers!$K$8,1)*IF(AND($A596&gt;=Drivers!$L$8,$A596&lt;Drivers!$L$8+Drivers!$M$8),Drivers!$N$8,1)))</x:f>
        <x:v>0</x:v>
      </x:c>
      <x:c r="L596" s="97" t="n">
        <x:f>IF(OR($A596&lt;=Drivers!$H$9,F595&gt;=ReadMe!$C$10),0,MAX(ReadMe!$C$15,(Drivers!$E$9+Drivers!$F$9*SIN($A596*ReadMe!$C$14+Drivers!$G$9))*INDEX(TrackData!$G$6:$G$315,MOD(INT(F595),ReadMe!$C$9)+1)*IF(AND($A596&gt;=Drivers!$I$9,$A596&lt;Drivers!$I$9+Drivers!$J$9),Drivers!$K$9,1)*IF(AND($A596&gt;=Drivers!$L$9,$A596&lt;Drivers!$L$9+Drivers!$M$9),Drivers!$N$9,1)))</x:f>
        <x:v>0</x:v>
      </x:c>
      <x:c r="M596" s="97" t="n">
        <x:f>IF(OR($A596&lt;=Drivers!$H$10,G595&gt;=ReadMe!$C$10),0,MAX(ReadMe!$C$15,(Drivers!$E$10+Drivers!$F$10*SIN($A596*ReadMe!$C$14+Drivers!$G$10))*INDEX(TrackData!$G$6:$G$315,MOD(INT(G595),ReadMe!$C$9)+1)*IF(AND($A596&gt;=Drivers!$I$10,$A596&lt;Drivers!$I$10+Drivers!$J$10),Drivers!$K$10,1)*IF(AND($A596&gt;=Drivers!$L$10,$A596&lt;Drivers!$L$10+Drivers!$M$10),Drivers!$N$10,1)))</x:f>
        <x:v>0</x:v>
      </x:c>
      <x:c r="N596" s="97" t="n">
        <x:f>IF(OR($A596&lt;=Drivers!$H$11,H595&gt;=ReadMe!$C$10),0,MAX(ReadMe!$C$15,(Drivers!$E$11+Drivers!$F$11*SIN($A596*ReadMe!$C$14+Drivers!$G$11))*INDEX(TrackData!$G$6:$G$315,MOD(INT(H595),ReadMe!$C$9)+1)*IF(AND($A596&gt;=Drivers!$I$11,$A596&lt;Drivers!$I$11+Drivers!$J$11),Drivers!$K$11,1)*IF(AND($A596&gt;=Drivers!$L$11,$A596&lt;Drivers!$L$11+Drivers!$M$11),Drivers!$N$11,1)))</x:f>
        <x:v>0</x:v>
      </x:c>
      <x:c r="O596" t="n">
        <x:f>MIN(ReadMe!$C$8,MAX(0,INT(C596/ReadMe!$C$9)))</x:f>
        <x:v>3</x:v>
      </x:c>
      <x:c r="P596" t="n">
        <x:f>MIN(ReadMe!$C$8,MAX(0,INT(D596/ReadMe!$C$9)))</x:f>
        <x:v>3</x:v>
      </x:c>
      <x:c r="Q596" t="n">
        <x:f>MIN(ReadMe!$C$8,MAX(0,INT(E596/ReadMe!$C$9)))</x:f>
        <x:v>3</x:v>
      </x:c>
      <x:c r="R596" t="n">
        <x:f>MIN(ReadMe!$C$8,MAX(0,INT(F596/ReadMe!$C$9)))</x:f>
        <x:v>3</x:v>
      </x:c>
      <x:c r="S596" t="n">
        <x:f>MIN(ReadMe!$C$8,MAX(0,INT(G596/ReadMe!$C$9)))</x:f>
        <x:v>3</x:v>
      </x:c>
      <x:c r="T596" t="n">
        <x:f>MIN(ReadMe!$C$8,MAX(0,INT(H596/ReadMe!$C$9)))</x:f>
        <x:v>3</x:v>
      </x:c>
    </x:row>
    <x:row r="597">
      <x:c r="A597" t="n">
        <x:v>591</x:v>
      </x:c>
      <x:c r="B597" s="97" t="n">
        <x:f>A597*ReadMe!$C$12</x:f>
        <x:v>147.75</x:v>
      </x:c>
      <x:c r="C597" s="97" t="n">
        <x:f>MIN(ReadMe!$C$10,C596+I597)</x:f>
        <x:v>930</x:v>
      </x:c>
      <x:c r="D597" s="97" t="n">
        <x:f>MIN(ReadMe!$C$10,D596+J597)</x:f>
        <x:v>930</x:v>
      </x:c>
      <x:c r="E597" s="97" t="n">
        <x:f>MIN(ReadMe!$C$10,E596+K597)</x:f>
        <x:v>930</x:v>
      </x:c>
      <x:c r="F597" s="97" t="n">
        <x:f>MIN(ReadMe!$C$10,F596+L597)</x:f>
        <x:v>930</x:v>
      </x:c>
      <x:c r="G597" s="97" t="n">
        <x:f>MIN(ReadMe!$C$10,G596+M597)</x:f>
        <x:v>930</x:v>
      </x:c>
      <x:c r="H597" s="97" t="n">
        <x:f>MIN(ReadMe!$C$10,H596+N597)</x:f>
        <x:v>930</x:v>
      </x:c>
      <x:c r="I597" s="97" t="n">
        <x:f>IF(OR($A597&lt;=Drivers!$H$6,C596&gt;=ReadMe!$C$10),0,MAX(ReadMe!$C$15,(Drivers!$E$6+Drivers!$F$6*SIN($A597*ReadMe!$C$14+Drivers!$G$6))*INDEX(TrackData!$G$6:$G$315,MOD(INT(C596),ReadMe!$C$9)+1)*IF(AND($A597&gt;=Drivers!$I$6,$A597&lt;Drivers!$I$6+Drivers!$J$6),Drivers!$K$6,1)*IF(AND($A597&gt;=Drivers!$L$6,$A597&lt;Drivers!$L$6+Drivers!$M$6),Drivers!$N$6,1)))</x:f>
        <x:v>0</x:v>
      </x:c>
      <x:c r="J597" s="97" t="n">
        <x:f>IF(OR($A597&lt;=Drivers!$H$7,D596&gt;=ReadMe!$C$10),0,MAX(ReadMe!$C$15,(Drivers!$E$7+Drivers!$F$7*SIN($A597*ReadMe!$C$14+Drivers!$G$7))*INDEX(TrackData!$G$6:$G$315,MOD(INT(D596),ReadMe!$C$9)+1)*IF(AND($A597&gt;=Drivers!$I$7,$A597&lt;Drivers!$I$7+Drivers!$J$7),Drivers!$K$7,1)*IF(AND($A597&gt;=Drivers!$L$7,$A597&lt;Drivers!$L$7+Drivers!$M$7),Drivers!$N$7,1)))</x:f>
        <x:v>0</x:v>
      </x:c>
      <x:c r="K597" s="97" t="n">
        <x:f>IF(OR($A597&lt;=Drivers!$H$8,E596&gt;=ReadMe!$C$10),0,MAX(ReadMe!$C$15,(Drivers!$E$8+Drivers!$F$8*SIN($A597*ReadMe!$C$14+Drivers!$G$8))*INDEX(TrackData!$G$6:$G$315,MOD(INT(E596),ReadMe!$C$9)+1)*IF(AND($A597&gt;=Drivers!$I$8,$A597&lt;Drivers!$I$8+Drivers!$J$8),Drivers!$K$8,1)*IF(AND($A597&gt;=Drivers!$L$8,$A597&lt;Drivers!$L$8+Drivers!$M$8),Drivers!$N$8,1)))</x:f>
        <x:v>0</x:v>
      </x:c>
      <x:c r="L597" s="97" t="n">
        <x:f>IF(OR($A597&lt;=Drivers!$H$9,F596&gt;=ReadMe!$C$10),0,MAX(ReadMe!$C$15,(Drivers!$E$9+Drivers!$F$9*SIN($A597*ReadMe!$C$14+Drivers!$G$9))*INDEX(TrackData!$G$6:$G$315,MOD(INT(F596),ReadMe!$C$9)+1)*IF(AND($A597&gt;=Drivers!$I$9,$A597&lt;Drivers!$I$9+Drivers!$J$9),Drivers!$K$9,1)*IF(AND($A597&gt;=Drivers!$L$9,$A597&lt;Drivers!$L$9+Drivers!$M$9),Drivers!$N$9,1)))</x:f>
        <x:v>0</x:v>
      </x:c>
      <x:c r="M597" s="97" t="n">
        <x:f>IF(OR($A597&lt;=Drivers!$H$10,G596&gt;=ReadMe!$C$10),0,MAX(ReadMe!$C$15,(Drivers!$E$10+Drivers!$F$10*SIN($A597*ReadMe!$C$14+Drivers!$G$10))*INDEX(TrackData!$G$6:$G$315,MOD(INT(G596),ReadMe!$C$9)+1)*IF(AND($A597&gt;=Drivers!$I$10,$A597&lt;Drivers!$I$10+Drivers!$J$10),Drivers!$K$10,1)*IF(AND($A597&gt;=Drivers!$L$10,$A597&lt;Drivers!$L$10+Drivers!$M$10),Drivers!$N$10,1)))</x:f>
        <x:v>0</x:v>
      </x:c>
      <x:c r="N597" s="97" t="n">
        <x:f>IF(OR($A597&lt;=Drivers!$H$11,H596&gt;=ReadMe!$C$10),0,MAX(ReadMe!$C$15,(Drivers!$E$11+Drivers!$F$11*SIN($A597*ReadMe!$C$14+Drivers!$G$11))*INDEX(TrackData!$G$6:$G$315,MOD(INT(H596),ReadMe!$C$9)+1)*IF(AND($A597&gt;=Drivers!$I$11,$A597&lt;Drivers!$I$11+Drivers!$J$11),Drivers!$K$11,1)*IF(AND($A597&gt;=Drivers!$L$11,$A597&lt;Drivers!$L$11+Drivers!$M$11),Drivers!$N$11,1)))</x:f>
        <x:v>0</x:v>
      </x:c>
      <x:c r="O597" t="n">
        <x:f>MIN(ReadMe!$C$8,MAX(0,INT(C597/ReadMe!$C$9)))</x:f>
        <x:v>3</x:v>
      </x:c>
      <x:c r="P597" t="n">
        <x:f>MIN(ReadMe!$C$8,MAX(0,INT(D597/ReadMe!$C$9)))</x:f>
        <x:v>3</x:v>
      </x:c>
      <x:c r="Q597" t="n">
        <x:f>MIN(ReadMe!$C$8,MAX(0,INT(E597/ReadMe!$C$9)))</x:f>
        <x:v>3</x:v>
      </x:c>
      <x:c r="R597" t="n">
        <x:f>MIN(ReadMe!$C$8,MAX(0,INT(F597/ReadMe!$C$9)))</x:f>
        <x:v>3</x:v>
      </x:c>
      <x:c r="S597" t="n">
        <x:f>MIN(ReadMe!$C$8,MAX(0,INT(G597/ReadMe!$C$9)))</x:f>
        <x:v>3</x:v>
      </x:c>
      <x:c r="T597" t="n">
        <x:f>MIN(ReadMe!$C$8,MAX(0,INT(H597/ReadMe!$C$9)))</x:f>
        <x:v>3</x:v>
      </x:c>
    </x:row>
    <x:row r="598">
      <x:c r="A598" t="n">
        <x:v>592</x:v>
      </x:c>
      <x:c r="B598" s="97" t="n">
        <x:f>A598*ReadMe!$C$12</x:f>
        <x:v>148</x:v>
      </x:c>
      <x:c r="C598" s="97" t="n">
        <x:f>MIN(ReadMe!$C$10,C597+I598)</x:f>
        <x:v>930</x:v>
      </x:c>
      <x:c r="D598" s="97" t="n">
        <x:f>MIN(ReadMe!$C$10,D597+J598)</x:f>
        <x:v>930</x:v>
      </x:c>
      <x:c r="E598" s="97" t="n">
        <x:f>MIN(ReadMe!$C$10,E597+K598)</x:f>
        <x:v>930</x:v>
      </x:c>
      <x:c r="F598" s="97" t="n">
        <x:f>MIN(ReadMe!$C$10,F597+L598)</x:f>
        <x:v>930</x:v>
      </x:c>
      <x:c r="G598" s="97" t="n">
        <x:f>MIN(ReadMe!$C$10,G597+M598)</x:f>
        <x:v>930</x:v>
      </x:c>
      <x:c r="H598" s="97" t="n">
        <x:f>MIN(ReadMe!$C$10,H597+N598)</x:f>
        <x:v>930</x:v>
      </x:c>
      <x:c r="I598" s="97" t="n">
        <x:f>IF(OR($A598&lt;=Drivers!$H$6,C597&gt;=ReadMe!$C$10),0,MAX(ReadMe!$C$15,(Drivers!$E$6+Drivers!$F$6*SIN($A598*ReadMe!$C$14+Drivers!$G$6))*INDEX(TrackData!$G$6:$G$315,MOD(INT(C597),ReadMe!$C$9)+1)*IF(AND($A598&gt;=Drivers!$I$6,$A598&lt;Drivers!$I$6+Drivers!$J$6),Drivers!$K$6,1)*IF(AND($A598&gt;=Drivers!$L$6,$A598&lt;Drivers!$L$6+Drivers!$M$6),Drivers!$N$6,1)))</x:f>
        <x:v>0</x:v>
      </x:c>
      <x:c r="J598" s="97" t="n">
        <x:f>IF(OR($A598&lt;=Drivers!$H$7,D597&gt;=ReadMe!$C$10),0,MAX(ReadMe!$C$15,(Drivers!$E$7+Drivers!$F$7*SIN($A598*ReadMe!$C$14+Drivers!$G$7))*INDEX(TrackData!$G$6:$G$315,MOD(INT(D597),ReadMe!$C$9)+1)*IF(AND($A598&gt;=Drivers!$I$7,$A598&lt;Drivers!$I$7+Drivers!$J$7),Drivers!$K$7,1)*IF(AND($A598&gt;=Drivers!$L$7,$A598&lt;Drivers!$L$7+Drivers!$M$7),Drivers!$N$7,1)))</x:f>
        <x:v>0</x:v>
      </x:c>
      <x:c r="K598" s="97" t="n">
        <x:f>IF(OR($A598&lt;=Drivers!$H$8,E597&gt;=ReadMe!$C$10),0,MAX(ReadMe!$C$15,(Drivers!$E$8+Drivers!$F$8*SIN($A598*ReadMe!$C$14+Drivers!$G$8))*INDEX(TrackData!$G$6:$G$315,MOD(INT(E597),ReadMe!$C$9)+1)*IF(AND($A598&gt;=Drivers!$I$8,$A598&lt;Drivers!$I$8+Drivers!$J$8),Drivers!$K$8,1)*IF(AND($A598&gt;=Drivers!$L$8,$A598&lt;Drivers!$L$8+Drivers!$M$8),Drivers!$N$8,1)))</x:f>
        <x:v>0</x:v>
      </x:c>
      <x:c r="L598" s="97" t="n">
        <x:f>IF(OR($A598&lt;=Drivers!$H$9,F597&gt;=ReadMe!$C$10),0,MAX(ReadMe!$C$15,(Drivers!$E$9+Drivers!$F$9*SIN($A598*ReadMe!$C$14+Drivers!$G$9))*INDEX(TrackData!$G$6:$G$315,MOD(INT(F597),ReadMe!$C$9)+1)*IF(AND($A598&gt;=Drivers!$I$9,$A598&lt;Drivers!$I$9+Drivers!$J$9),Drivers!$K$9,1)*IF(AND($A598&gt;=Drivers!$L$9,$A598&lt;Drivers!$L$9+Drivers!$M$9),Drivers!$N$9,1)))</x:f>
        <x:v>0</x:v>
      </x:c>
      <x:c r="M598" s="97" t="n">
        <x:f>IF(OR($A598&lt;=Drivers!$H$10,G597&gt;=ReadMe!$C$10),0,MAX(ReadMe!$C$15,(Drivers!$E$10+Drivers!$F$10*SIN($A598*ReadMe!$C$14+Drivers!$G$10))*INDEX(TrackData!$G$6:$G$315,MOD(INT(G597),ReadMe!$C$9)+1)*IF(AND($A598&gt;=Drivers!$I$10,$A598&lt;Drivers!$I$10+Drivers!$J$10),Drivers!$K$10,1)*IF(AND($A598&gt;=Drivers!$L$10,$A598&lt;Drivers!$L$10+Drivers!$M$10),Drivers!$N$10,1)))</x:f>
        <x:v>0</x:v>
      </x:c>
      <x:c r="N598" s="97" t="n">
        <x:f>IF(OR($A598&lt;=Drivers!$H$11,H597&gt;=ReadMe!$C$10),0,MAX(ReadMe!$C$15,(Drivers!$E$11+Drivers!$F$11*SIN($A598*ReadMe!$C$14+Drivers!$G$11))*INDEX(TrackData!$G$6:$G$315,MOD(INT(H597),ReadMe!$C$9)+1)*IF(AND($A598&gt;=Drivers!$I$11,$A598&lt;Drivers!$I$11+Drivers!$J$11),Drivers!$K$11,1)*IF(AND($A598&gt;=Drivers!$L$11,$A598&lt;Drivers!$L$11+Drivers!$M$11),Drivers!$N$11,1)))</x:f>
        <x:v>0</x:v>
      </x:c>
      <x:c r="O598" t="n">
        <x:f>MIN(ReadMe!$C$8,MAX(0,INT(C598/ReadMe!$C$9)))</x:f>
        <x:v>3</x:v>
      </x:c>
      <x:c r="P598" t="n">
        <x:f>MIN(ReadMe!$C$8,MAX(0,INT(D598/ReadMe!$C$9)))</x:f>
        <x:v>3</x:v>
      </x:c>
      <x:c r="Q598" t="n">
        <x:f>MIN(ReadMe!$C$8,MAX(0,INT(E598/ReadMe!$C$9)))</x:f>
        <x:v>3</x:v>
      </x:c>
      <x:c r="R598" t="n">
        <x:f>MIN(ReadMe!$C$8,MAX(0,INT(F598/ReadMe!$C$9)))</x:f>
        <x:v>3</x:v>
      </x:c>
      <x:c r="S598" t="n">
        <x:f>MIN(ReadMe!$C$8,MAX(0,INT(G598/ReadMe!$C$9)))</x:f>
        <x:v>3</x:v>
      </x:c>
      <x:c r="T598" t="n">
        <x:f>MIN(ReadMe!$C$8,MAX(0,INT(H598/ReadMe!$C$9)))</x:f>
        <x:v>3</x:v>
      </x:c>
    </x:row>
    <x:row r="599">
      <x:c r="A599" t="n">
        <x:v>593</x:v>
      </x:c>
      <x:c r="B599" s="97" t="n">
        <x:f>A599*ReadMe!$C$12</x:f>
        <x:v>148.25</x:v>
      </x:c>
      <x:c r="C599" s="97" t="n">
        <x:f>MIN(ReadMe!$C$10,C598+I599)</x:f>
        <x:v>930</x:v>
      </x:c>
      <x:c r="D599" s="97" t="n">
        <x:f>MIN(ReadMe!$C$10,D598+J599)</x:f>
        <x:v>930</x:v>
      </x:c>
      <x:c r="E599" s="97" t="n">
        <x:f>MIN(ReadMe!$C$10,E598+K599)</x:f>
        <x:v>930</x:v>
      </x:c>
      <x:c r="F599" s="97" t="n">
        <x:f>MIN(ReadMe!$C$10,F598+L599)</x:f>
        <x:v>930</x:v>
      </x:c>
      <x:c r="G599" s="97" t="n">
        <x:f>MIN(ReadMe!$C$10,G598+M599)</x:f>
        <x:v>930</x:v>
      </x:c>
      <x:c r="H599" s="97" t="n">
        <x:f>MIN(ReadMe!$C$10,H598+N599)</x:f>
        <x:v>930</x:v>
      </x:c>
      <x:c r="I599" s="97" t="n">
        <x:f>IF(OR($A599&lt;=Drivers!$H$6,C598&gt;=ReadMe!$C$10),0,MAX(ReadMe!$C$15,(Drivers!$E$6+Drivers!$F$6*SIN($A599*ReadMe!$C$14+Drivers!$G$6))*INDEX(TrackData!$G$6:$G$315,MOD(INT(C598),ReadMe!$C$9)+1)*IF(AND($A599&gt;=Drivers!$I$6,$A599&lt;Drivers!$I$6+Drivers!$J$6),Drivers!$K$6,1)*IF(AND($A599&gt;=Drivers!$L$6,$A599&lt;Drivers!$L$6+Drivers!$M$6),Drivers!$N$6,1)))</x:f>
        <x:v>0</x:v>
      </x:c>
      <x:c r="J599" s="97" t="n">
        <x:f>IF(OR($A599&lt;=Drivers!$H$7,D598&gt;=ReadMe!$C$10),0,MAX(ReadMe!$C$15,(Drivers!$E$7+Drivers!$F$7*SIN($A599*ReadMe!$C$14+Drivers!$G$7))*INDEX(TrackData!$G$6:$G$315,MOD(INT(D598),ReadMe!$C$9)+1)*IF(AND($A599&gt;=Drivers!$I$7,$A599&lt;Drivers!$I$7+Drivers!$J$7),Drivers!$K$7,1)*IF(AND($A599&gt;=Drivers!$L$7,$A599&lt;Drivers!$L$7+Drivers!$M$7),Drivers!$N$7,1)))</x:f>
        <x:v>0</x:v>
      </x:c>
      <x:c r="K599" s="97" t="n">
        <x:f>IF(OR($A599&lt;=Drivers!$H$8,E598&gt;=ReadMe!$C$10),0,MAX(ReadMe!$C$15,(Drivers!$E$8+Drivers!$F$8*SIN($A599*ReadMe!$C$14+Drivers!$G$8))*INDEX(TrackData!$G$6:$G$315,MOD(INT(E598),ReadMe!$C$9)+1)*IF(AND($A599&gt;=Drivers!$I$8,$A599&lt;Drivers!$I$8+Drivers!$J$8),Drivers!$K$8,1)*IF(AND($A599&gt;=Drivers!$L$8,$A599&lt;Drivers!$L$8+Drivers!$M$8),Drivers!$N$8,1)))</x:f>
        <x:v>0</x:v>
      </x:c>
      <x:c r="L599" s="97" t="n">
        <x:f>IF(OR($A599&lt;=Drivers!$H$9,F598&gt;=ReadMe!$C$10),0,MAX(ReadMe!$C$15,(Drivers!$E$9+Drivers!$F$9*SIN($A599*ReadMe!$C$14+Drivers!$G$9))*INDEX(TrackData!$G$6:$G$315,MOD(INT(F598),ReadMe!$C$9)+1)*IF(AND($A599&gt;=Drivers!$I$9,$A599&lt;Drivers!$I$9+Drivers!$J$9),Drivers!$K$9,1)*IF(AND($A599&gt;=Drivers!$L$9,$A599&lt;Drivers!$L$9+Drivers!$M$9),Drivers!$N$9,1)))</x:f>
        <x:v>0</x:v>
      </x:c>
      <x:c r="M599" s="97" t="n">
        <x:f>IF(OR($A599&lt;=Drivers!$H$10,G598&gt;=ReadMe!$C$10),0,MAX(ReadMe!$C$15,(Drivers!$E$10+Drivers!$F$10*SIN($A599*ReadMe!$C$14+Drivers!$G$10))*INDEX(TrackData!$G$6:$G$315,MOD(INT(G598),ReadMe!$C$9)+1)*IF(AND($A599&gt;=Drivers!$I$10,$A599&lt;Drivers!$I$10+Drivers!$J$10),Drivers!$K$10,1)*IF(AND($A599&gt;=Drivers!$L$10,$A599&lt;Drivers!$L$10+Drivers!$M$10),Drivers!$N$10,1)))</x:f>
        <x:v>0</x:v>
      </x:c>
      <x:c r="N599" s="97" t="n">
        <x:f>IF(OR($A599&lt;=Drivers!$H$11,H598&gt;=ReadMe!$C$10),0,MAX(ReadMe!$C$15,(Drivers!$E$11+Drivers!$F$11*SIN($A599*ReadMe!$C$14+Drivers!$G$11))*INDEX(TrackData!$G$6:$G$315,MOD(INT(H598),ReadMe!$C$9)+1)*IF(AND($A599&gt;=Drivers!$I$11,$A599&lt;Drivers!$I$11+Drivers!$J$11),Drivers!$K$11,1)*IF(AND($A599&gt;=Drivers!$L$11,$A599&lt;Drivers!$L$11+Drivers!$M$11),Drivers!$N$11,1)))</x:f>
        <x:v>0</x:v>
      </x:c>
      <x:c r="O599" t="n">
        <x:f>MIN(ReadMe!$C$8,MAX(0,INT(C599/ReadMe!$C$9)))</x:f>
        <x:v>3</x:v>
      </x:c>
      <x:c r="P599" t="n">
        <x:f>MIN(ReadMe!$C$8,MAX(0,INT(D599/ReadMe!$C$9)))</x:f>
        <x:v>3</x:v>
      </x:c>
      <x:c r="Q599" t="n">
        <x:f>MIN(ReadMe!$C$8,MAX(0,INT(E599/ReadMe!$C$9)))</x:f>
        <x:v>3</x:v>
      </x:c>
      <x:c r="R599" t="n">
        <x:f>MIN(ReadMe!$C$8,MAX(0,INT(F599/ReadMe!$C$9)))</x:f>
        <x:v>3</x:v>
      </x:c>
      <x:c r="S599" t="n">
        <x:f>MIN(ReadMe!$C$8,MAX(0,INT(G599/ReadMe!$C$9)))</x:f>
        <x:v>3</x:v>
      </x:c>
      <x:c r="T599" t="n">
        <x:f>MIN(ReadMe!$C$8,MAX(0,INT(H599/ReadMe!$C$9)))</x:f>
        <x:v>3</x:v>
      </x:c>
    </x:row>
    <x:row r="600">
      <x:c r="A600" t="n">
        <x:v>594</x:v>
      </x:c>
      <x:c r="B600" s="97" t="n">
        <x:f>A600*ReadMe!$C$12</x:f>
        <x:v>148.5</x:v>
      </x:c>
      <x:c r="C600" s="97" t="n">
        <x:f>MIN(ReadMe!$C$10,C599+I600)</x:f>
        <x:v>930</x:v>
      </x:c>
      <x:c r="D600" s="97" t="n">
        <x:f>MIN(ReadMe!$C$10,D599+J600)</x:f>
        <x:v>930</x:v>
      </x:c>
      <x:c r="E600" s="97" t="n">
        <x:f>MIN(ReadMe!$C$10,E599+K600)</x:f>
        <x:v>930</x:v>
      </x:c>
      <x:c r="F600" s="97" t="n">
        <x:f>MIN(ReadMe!$C$10,F599+L600)</x:f>
        <x:v>930</x:v>
      </x:c>
      <x:c r="G600" s="97" t="n">
        <x:f>MIN(ReadMe!$C$10,G599+M600)</x:f>
        <x:v>930</x:v>
      </x:c>
      <x:c r="H600" s="97" t="n">
        <x:f>MIN(ReadMe!$C$10,H599+N600)</x:f>
        <x:v>930</x:v>
      </x:c>
      <x:c r="I600" s="97" t="n">
        <x:f>IF(OR($A600&lt;=Drivers!$H$6,C599&gt;=ReadMe!$C$10),0,MAX(ReadMe!$C$15,(Drivers!$E$6+Drivers!$F$6*SIN($A600*ReadMe!$C$14+Drivers!$G$6))*INDEX(TrackData!$G$6:$G$315,MOD(INT(C599),ReadMe!$C$9)+1)*IF(AND($A600&gt;=Drivers!$I$6,$A600&lt;Drivers!$I$6+Drivers!$J$6),Drivers!$K$6,1)*IF(AND($A600&gt;=Drivers!$L$6,$A600&lt;Drivers!$L$6+Drivers!$M$6),Drivers!$N$6,1)))</x:f>
        <x:v>0</x:v>
      </x:c>
      <x:c r="J600" s="97" t="n">
        <x:f>IF(OR($A600&lt;=Drivers!$H$7,D599&gt;=ReadMe!$C$10),0,MAX(ReadMe!$C$15,(Drivers!$E$7+Drivers!$F$7*SIN($A600*ReadMe!$C$14+Drivers!$G$7))*INDEX(TrackData!$G$6:$G$315,MOD(INT(D599),ReadMe!$C$9)+1)*IF(AND($A600&gt;=Drivers!$I$7,$A600&lt;Drivers!$I$7+Drivers!$J$7),Drivers!$K$7,1)*IF(AND($A600&gt;=Drivers!$L$7,$A600&lt;Drivers!$L$7+Drivers!$M$7),Drivers!$N$7,1)))</x:f>
        <x:v>0</x:v>
      </x:c>
      <x:c r="K600" s="97" t="n">
        <x:f>IF(OR($A600&lt;=Drivers!$H$8,E599&gt;=ReadMe!$C$10),0,MAX(ReadMe!$C$15,(Drivers!$E$8+Drivers!$F$8*SIN($A600*ReadMe!$C$14+Drivers!$G$8))*INDEX(TrackData!$G$6:$G$315,MOD(INT(E599),ReadMe!$C$9)+1)*IF(AND($A600&gt;=Drivers!$I$8,$A600&lt;Drivers!$I$8+Drivers!$J$8),Drivers!$K$8,1)*IF(AND($A600&gt;=Drivers!$L$8,$A600&lt;Drivers!$L$8+Drivers!$M$8),Drivers!$N$8,1)))</x:f>
        <x:v>0</x:v>
      </x:c>
      <x:c r="L600" s="97" t="n">
        <x:f>IF(OR($A600&lt;=Drivers!$H$9,F599&gt;=ReadMe!$C$10),0,MAX(ReadMe!$C$15,(Drivers!$E$9+Drivers!$F$9*SIN($A600*ReadMe!$C$14+Drivers!$G$9))*INDEX(TrackData!$G$6:$G$315,MOD(INT(F599),ReadMe!$C$9)+1)*IF(AND($A600&gt;=Drivers!$I$9,$A600&lt;Drivers!$I$9+Drivers!$J$9),Drivers!$K$9,1)*IF(AND($A600&gt;=Drivers!$L$9,$A600&lt;Drivers!$L$9+Drivers!$M$9),Drivers!$N$9,1)))</x:f>
        <x:v>0</x:v>
      </x:c>
      <x:c r="M600" s="97" t="n">
        <x:f>IF(OR($A600&lt;=Drivers!$H$10,G599&gt;=ReadMe!$C$10),0,MAX(ReadMe!$C$15,(Drivers!$E$10+Drivers!$F$10*SIN($A600*ReadMe!$C$14+Drivers!$G$10))*INDEX(TrackData!$G$6:$G$315,MOD(INT(G599),ReadMe!$C$9)+1)*IF(AND($A600&gt;=Drivers!$I$10,$A600&lt;Drivers!$I$10+Drivers!$J$10),Drivers!$K$10,1)*IF(AND($A600&gt;=Drivers!$L$10,$A600&lt;Drivers!$L$10+Drivers!$M$10),Drivers!$N$10,1)))</x:f>
        <x:v>0</x:v>
      </x:c>
      <x:c r="N600" s="97" t="n">
        <x:f>IF(OR($A600&lt;=Drivers!$H$11,H599&gt;=ReadMe!$C$10),0,MAX(ReadMe!$C$15,(Drivers!$E$11+Drivers!$F$11*SIN($A600*ReadMe!$C$14+Drivers!$G$11))*INDEX(TrackData!$G$6:$G$315,MOD(INT(H599),ReadMe!$C$9)+1)*IF(AND($A600&gt;=Drivers!$I$11,$A600&lt;Drivers!$I$11+Drivers!$J$11),Drivers!$K$11,1)*IF(AND($A600&gt;=Drivers!$L$11,$A600&lt;Drivers!$L$11+Drivers!$M$11),Drivers!$N$11,1)))</x:f>
        <x:v>0</x:v>
      </x:c>
      <x:c r="O600" t="n">
        <x:f>MIN(ReadMe!$C$8,MAX(0,INT(C600/ReadMe!$C$9)))</x:f>
        <x:v>3</x:v>
      </x:c>
      <x:c r="P600" t="n">
        <x:f>MIN(ReadMe!$C$8,MAX(0,INT(D600/ReadMe!$C$9)))</x:f>
        <x:v>3</x:v>
      </x:c>
      <x:c r="Q600" t="n">
        <x:f>MIN(ReadMe!$C$8,MAX(0,INT(E600/ReadMe!$C$9)))</x:f>
        <x:v>3</x:v>
      </x:c>
      <x:c r="R600" t="n">
        <x:f>MIN(ReadMe!$C$8,MAX(0,INT(F600/ReadMe!$C$9)))</x:f>
        <x:v>3</x:v>
      </x:c>
      <x:c r="S600" t="n">
        <x:f>MIN(ReadMe!$C$8,MAX(0,INT(G600/ReadMe!$C$9)))</x:f>
        <x:v>3</x:v>
      </x:c>
      <x:c r="T600" t="n">
        <x:f>MIN(ReadMe!$C$8,MAX(0,INT(H600/ReadMe!$C$9)))</x:f>
        <x:v>3</x:v>
      </x:c>
    </x:row>
    <x:row r="601">
      <x:c r="A601" t="n">
        <x:v>595</x:v>
      </x:c>
      <x:c r="B601" s="97" t="n">
        <x:f>A601*ReadMe!$C$12</x:f>
        <x:v>148.75</x:v>
      </x:c>
      <x:c r="C601" s="97" t="n">
        <x:f>MIN(ReadMe!$C$10,C600+I601)</x:f>
        <x:v>930</x:v>
      </x:c>
      <x:c r="D601" s="97" t="n">
        <x:f>MIN(ReadMe!$C$10,D600+J601)</x:f>
        <x:v>930</x:v>
      </x:c>
      <x:c r="E601" s="97" t="n">
        <x:f>MIN(ReadMe!$C$10,E600+K601)</x:f>
        <x:v>930</x:v>
      </x:c>
      <x:c r="F601" s="97" t="n">
        <x:f>MIN(ReadMe!$C$10,F600+L601)</x:f>
        <x:v>930</x:v>
      </x:c>
      <x:c r="G601" s="97" t="n">
        <x:f>MIN(ReadMe!$C$10,G600+M601)</x:f>
        <x:v>930</x:v>
      </x:c>
      <x:c r="H601" s="97" t="n">
        <x:f>MIN(ReadMe!$C$10,H600+N601)</x:f>
        <x:v>930</x:v>
      </x:c>
      <x:c r="I601" s="97" t="n">
        <x:f>IF(OR($A601&lt;=Drivers!$H$6,C600&gt;=ReadMe!$C$10),0,MAX(ReadMe!$C$15,(Drivers!$E$6+Drivers!$F$6*SIN($A601*ReadMe!$C$14+Drivers!$G$6))*INDEX(TrackData!$G$6:$G$315,MOD(INT(C600),ReadMe!$C$9)+1)*IF(AND($A601&gt;=Drivers!$I$6,$A601&lt;Drivers!$I$6+Drivers!$J$6),Drivers!$K$6,1)*IF(AND($A601&gt;=Drivers!$L$6,$A601&lt;Drivers!$L$6+Drivers!$M$6),Drivers!$N$6,1)))</x:f>
        <x:v>0</x:v>
      </x:c>
      <x:c r="J601" s="97" t="n">
        <x:f>IF(OR($A601&lt;=Drivers!$H$7,D600&gt;=ReadMe!$C$10),0,MAX(ReadMe!$C$15,(Drivers!$E$7+Drivers!$F$7*SIN($A601*ReadMe!$C$14+Drivers!$G$7))*INDEX(TrackData!$G$6:$G$315,MOD(INT(D600),ReadMe!$C$9)+1)*IF(AND($A601&gt;=Drivers!$I$7,$A601&lt;Drivers!$I$7+Drivers!$J$7),Drivers!$K$7,1)*IF(AND($A601&gt;=Drivers!$L$7,$A601&lt;Drivers!$L$7+Drivers!$M$7),Drivers!$N$7,1)))</x:f>
        <x:v>0</x:v>
      </x:c>
      <x:c r="K601" s="97" t="n">
        <x:f>IF(OR($A601&lt;=Drivers!$H$8,E600&gt;=ReadMe!$C$10),0,MAX(ReadMe!$C$15,(Drivers!$E$8+Drivers!$F$8*SIN($A601*ReadMe!$C$14+Drivers!$G$8))*INDEX(TrackData!$G$6:$G$315,MOD(INT(E600),ReadMe!$C$9)+1)*IF(AND($A601&gt;=Drivers!$I$8,$A601&lt;Drivers!$I$8+Drivers!$J$8),Drivers!$K$8,1)*IF(AND($A601&gt;=Drivers!$L$8,$A601&lt;Drivers!$L$8+Drivers!$M$8),Drivers!$N$8,1)))</x:f>
        <x:v>0</x:v>
      </x:c>
      <x:c r="L601" s="97" t="n">
        <x:f>IF(OR($A601&lt;=Drivers!$H$9,F600&gt;=ReadMe!$C$10),0,MAX(ReadMe!$C$15,(Drivers!$E$9+Drivers!$F$9*SIN($A601*ReadMe!$C$14+Drivers!$G$9))*INDEX(TrackData!$G$6:$G$315,MOD(INT(F600),ReadMe!$C$9)+1)*IF(AND($A601&gt;=Drivers!$I$9,$A601&lt;Drivers!$I$9+Drivers!$J$9),Drivers!$K$9,1)*IF(AND($A601&gt;=Drivers!$L$9,$A601&lt;Drivers!$L$9+Drivers!$M$9),Drivers!$N$9,1)))</x:f>
        <x:v>0</x:v>
      </x:c>
      <x:c r="M601" s="97" t="n">
        <x:f>IF(OR($A601&lt;=Drivers!$H$10,G600&gt;=ReadMe!$C$10),0,MAX(ReadMe!$C$15,(Drivers!$E$10+Drivers!$F$10*SIN($A601*ReadMe!$C$14+Drivers!$G$10))*INDEX(TrackData!$G$6:$G$315,MOD(INT(G600),ReadMe!$C$9)+1)*IF(AND($A601&gt;=Drivers!$I$10,$A601&lt;Drivers!$I$10+Drivers!$J$10),Drivers!$K$10,1)*IF(AND($A601&gt;=Drivers!$L$10,$A601&lt;Drivers!$L$10+Drivers!$M$10),Drivers!$N$10,1)))</x:f>
        <x:v>0</x:v>
      </x:c>
      <x:c r="N601" s="97" t="n">
        <x:f>IF(OR($A601&lt;=Drivers!$H$11,H600&gt;=ReadMe!$C$10),0,MAX(ReadMe!$C$15,(Drivers!$E$11+Drivers!$F$11*SIN($A601*ReadMe!$C$14+Drivers!$G$11))*INDEX(TrackData!$G$6:$G$315,MOD(INT(H600),ReadMe!$C$9)+1)*IF(AND($A601&gt;=Drivers!$I$11,$A601&lt;Drivers!$I$11+Drivers!$J$11),Drivers!$K$11,1)*IF(AND($A601&gt;=Drivers!$L$11,$A601&lt;Drivers!$L$11+Drivers!$M$11),Drivers!$N$11,1)))</x:f>
        <x:v>0</x:v>
      </x:c>
      <x:c r="O601" t="n">
        <x:f>MIN(ReadMe!$C$8,MAX(0,INT(C601/ReadMe!$C$9)))</x:f>
        <x:v>3</x:v>
      </x:c>
      <x:c r="P601" t="n">
        <x:f>MIN(ReadMe!$C$8,MAX(0,INT(D601/ReadMe!$C$9)))</x:f>
        <x:v>3</x:v>
      </x:c>
      <x:c r="Q601" t="n">
        <x:f>MIN(ReadMe!$C$8,MAX(0,INT(E601/ReadMe!$C$9)))</x:f>
        <x:v>3</x:v>
      </x:c>
      <x:c r="R601" t="n">
        <x:f>MIN(ReadMe!$C$8,MAX(0,INT(F601/ReadMe!$C$9)))</x:f>
        <x:v>3</x:v>
      </x:c>
      <x:c r="S601" t="n">
        <x:f>MIN(ReadMe!$C$8,MAX(0,INT(G601/ReadMe!$C$9)))</x:f>
        <x:v>3</x:v>
      </x:c>
      <x:c r="T601" t="n">
        <x:f>MIN(ReadMe!$C$8,MAX(0,INT(H601/ReadMe!$C$9)))</x:f>
        <x:v>3</x:v>
      </x:c>
    </x:row>
    <x:row r="602">
      <x:c r="A602" t="n">
        <x:v>596</x:v>
      </x:c>
      <x:c r="B602" s="97" t="n">
        <x:f>A602*ReadMe!$C$12</x:f>
        <x:v>149</x:v>
      </x:c>
      <x:c r="C602" s="97" t="n">
        <x:f>MIN(ReadMe!$C$10,C601+I602)</x:f>
        <x:v>930</x:v>
      </x:c>
      <x:c r="D602" s="97" t="n">
        <x:f>MIN(ReadMe!$C$10,D601+J602)</x:f>
        <x:v>930</x:v>
      </x:c>
      <x:c r="E602" s="97" t="n">
        <x:f>MIN(ReadMe!$C$10,E601+K602)</x:f>
        <x:v>930</x:v>
      </x:c>
      <x:c r="F602" s="97" t="n">
        <x:f>MIN(ReadMe!$C$10,F601+L602)</x:f>
        <x:v>930</x:v>
      </x:c>
      <x:c r="G602" s="97" t="n">
        <x:f>MIN(ReadMe!$C$10,G601+M602)</x:f>
        <x:v>930</x:v>
      </x:c>
      <x:c r="H602" s="97" t="n">
        <x:f>MIN(ReadMe!$C$10,H601+N602)</x:f>
        <x:v>930</x:v>
      </x:c>
      <x:c r="I602" s="97" t="n">
        <x:f>IF(OR($A602&lt;=Drivers!$H$6,C601&gt;=ReadMe!$C$10),0,MAX(ReadMe!$C$15,(Drivers!$E$6+Drivers!$F$6*SIN($A602*ReadMe!$C$14+Drivers!$G$6))*INDEX(TrackData!$G$6:$G$315,MOD(INT(C601),ReadMe!$C$9)+1)*IF(AND($A602&gt;=Drivers!$I$6,$A602&lt;Drivers!$I$6+Drivers!$J$6),Drivers!$K$6,1)*IF(AND($A602&gt;=Drivers!$L$6,$A602&lt;Drivers!$L$6+Drivers!$M$6),Drivers!$N$6,1)))</x:f>
        <x:v>0</x:v>
      </x:c>
      <x:c r="J602" s="97" t="n">
        <x:f>IF(OR($A602&lt;=Drivers!$H$7,D601&gt;=ReadMe!$C$10),0,MAX(ReadMe!$C$15,(Drivers!$E$7+Drivers!$F$7*SIN($A602*ReadMe!$C$14+Drivers!$G$7))*INDEX(TrackData!$G$6:$G$315,MOD(INT(D601),ReadMe!$C$9)+1)*IF(AND($A602&gt;=Drivers!$I$7,$A602&lt;Drivers!$I$7+Drivers!$J$7),Drivers!$K$7,1)*IF(AND($A602&gt;=Drivers!$L$7,$A602&lt;Drivers!$L$7+Drivers!$M$7),Drivers!$N$7,1)))</x:f>
        <x:v>0</x:v>
      </x:c>
      <x:c r="K602" s="97" t="n">
        <x:f>IF(OR($A602&lt;=Drivers!$H$8,E601&gt;=ReadMe!$C$10),0,MAX(ReadMe!$C$15,(Drivers!$E$8+Drivers!$F$8*SIN($A602*ReadMe!$C$14+Drivers!$G$8))*INDEX(TrackData!$G$6:$G$315,MOD(INT(E601),ReadMe!$C$9)+1)*IF(AND($A602&gt;=Drivers!$I$8,$A602&lt;Drivers!$I$8+Drivers!$J$8),Drivers!$K$8,1)*IF(AND($A602&gt;=Drivers!$L$8,$A602&lt;Drivers!$L$8+Drivers!$M$8),Drivers!$N$8,1)))</x:f>
        <x:v>0</x:v>
      </x:c>
      <x:c r="L602" s="97" t="n">
        <x:f>IF(OR($A602&lt;=Drivers!$H$9,F601&gt;=ReadMe!$C$10),0,MAX(ReadMe!$C$15,(Drivers!$E$9+Drivers!$F$9*SIN($A602*ReadMe!$C$14+Drivers!$G$9))*INDEX(TrackData!$G$6:$G$315,MOD(INT(F601),ReadMe!$C$9)+1)*IF(AND($A602&gt;=Drivers!$I$9,$A602&lt;Drivers!$I$9+Drivers!$J$9),Drivers!$K$9,1)*IF(AND($A602&gt;=Drivers!$L$9,$A602&lt;Drivers!$L$9+Drivers!$M$9),Drivers!$N$9,1)))</x:f>
        <x:v>0</x:v>
      </x:c>
      <x:c r="M602" s="97" t="n">
        <x:f>IF(OR($A602&lt;=Drivers!$H$10,G601&gt;=ReadMe!$C$10),0,MAX(ReadMe!$C$15,(Drivers!$E$10+Drivers!$F$10*SIN($A602*ReadMe!$C$14+Drivers!$G$10))*INDEX(TrackData!$G$6:$G$315,MOD(INT(G601),ReadMe!$C$9)+1)*IF(AND($A602&gt;=Drivers!$I$10,$A602&lt;Drivers!$I$10+Drivers!$J$10),Drivers!$K$10,1)*IF(AND($A602&gt;=Drivers!$L$10,$A602&lt;Drivers!$L$10+Drivers!$M$10),Drivers!$N$10,1)))</x:f>
        <x:v>0</x:v>
      </x:c>
      <x:c r="N602" s="97" t="n">
        <x:f>IF(OR($A602&lt;=Drivers!$H$11,H601&gt;=ReadMe!$C$10),0,MAX(ReadMe!$C$15,(Drivers!$E$11+Drivers!$F$11*SIN($A602*ReadMe!$C$14+Drivers!$G$11))*INDEX(TrackData!$G$6:$G$315,MOD(INT(H601),ReadMe!$C$9)+1)*IF(AND($A602&gt;=Drivers!$I$11,$A602&lt;Drivers!$I$11+Drivers!$J$11),Drivers!$K$11,1)*IF(AND($A602&gt;=Drivers!$L$11,$A602&lt;Drivers!$L$11+Drivers!$M$11),Drivers!$N$11,1)))</x:f>
        <x:v>0</x:v>
      </x:c>
      <x:c r="O602" t="n">
        <x:f>MIN(ReadMe!$C$8,MAX(0,INT(C602/ReadMe!$C$9)))</x:f>
        <x:v>3</x:v>
      </x:c>
      <x:c r="P602" t="n">
        <x:f>MIN(ReadMe!$C$8,MAX(0,INT(D602/ReadMe!$C$9)))</x:f>
        <x:v>3</x:v>
      </x:c>
      <x:c r="Q602" t="n">
        <x:f>MIN(ReadMe!$C$8,MAX(0,INT(E602/ReadMe!$C$9)))</x:f>
        <x:v>3</x:v>
      </x:c>
      <x:c r="R602" t="n">
        <x:f>MIN(ReadMe!$C$8,MAX(0,INT(F602/ReadMe!$C$9)))</x:f>
        <x:v>3</x:v>
      </x:c>
      <x:c r="S602" t="n">
        <x:f>MIN(ReadMe!$C$8,MAX(0,INT(G602/ReadMe!$C$9)))</x:f>
        <x:v>3</x:v>
      </x:c>
      <x:c r="T602" t="n">
        <x:f>MIN(ReadMe!$C$8,MAX(0,INT(H602/ReadMe!$C$9)))</x:f>
        <x:v>3</x:v>
      </x:c>
    </x:row>
    <x:row r="603">
      <x:c r="A603" t="n">
        <x:v>597</x:v>
      </x:c>
      <x:c r="B603" s="97" t="n">
        <x:f>A603*ReadMe!$C$12</x:f>
        <x:v>149.25</x:v>
      </x:c>
      <x:c r="C603" s="97" t="n">
        <x:f>MIN(ReadMe!$C$10,C602+I603)</x:f>
        <x:v>930</x:v>
      </x:c>
      <x:c r="D603" s="97" t="n">
        <x:f>MIN(ReadMe!$C$10,D602+J603)</x:f>
        <x:v>930</x:v>
      </x:c>
      <x:c r="E603" s="97" t="n">
        <x:f>MIN(ReadMe!$C$10,E602+K603)</x:f>
        <x:v>930</x:v>
      </x:c>
      <x:c r="F603" s="97" t="n">
        <x:f>MIN(ReadMe!$C$10,F602+L603)</x:f>
        <x:v>930</x:v>
      </x:c>
      <x:c r="G603" s="97" t="n">
        <x:f>MIN(ReadMe!$C$10,G602+M603)</x:f>
        <x:v>930</x:v>
      </x:c>
      <x:c r="H603" s="97" t="n">
        <x:f>MIN(ReadMe!$C$10,H602+N603)</x:f>
        <x:v>930</x:v>
      </x:c>
      <x:c r="I603" s="97" t="n">
        <x:f>IF(OR($A603&lt;=Drivers!$H$6,C602&gt;=ReadMe!$C$10),0,MAX(ReadMe!$C$15,(Drivers!$E$6+Drivers!$F$6*SIN($A603*ReadMe!$C$14+Drivers!$G$6))*INDEX(TrackData!$G$6:$G$315,MOD(INT(C602),ReadMe!$C$9)+1)*IF(AND($A603&gt;=Drivers!$I$6,$A603&lt;Drivers!$I$6+Drivers!$J$6),Drivers!$K$6,1)*IF(AND($A603&gt;=Drivers!$L$6,$A603&lt;Drivers!$L$6+Drivers!$M$6),Drivers!$N$6,1)))</x:f>
        <x:v>0</x:v>
      </x:c>
      <x:c r="J603" s="97" t="n">
        <x:f>IF(OR($A603&lt;=Drivers!$H$7,D602&gt;=ReadMe!$C$10),0,MAX(ReadMe!$C$15,(Drivers!$E$7+Drivers!$F$7*SIN($A603*ReadMe!$C$14+Drivers!$G$7))*INDEX(TrackData!$G$6:$G$315,MOD(INT(D602),ReadMe!$C$9)+1)*IF(AND($A603&gt;=Drivers!$I$7,$A603&lt;Drivers!$I$7+Drivers!$J$7),Drivers!$K$7,1)*IF(AND($A603&gt;=Drivers!$L$7,$A603&lt;Drivers!$L$7+Drivers!$M$7),Drivers!$N$7,1)))</x:f>
        <x:v>0</x:v>
      </x:c>
      <x:c r="K603" s="97" t="n">
        <x:f>IF(OR($A603&lt;=Drivers!$H$8,E602&gt;=ReadMe!$C$10),0,MAX(ReadMe!$C$15,(Drivers!$E$8+Drivers!$F$8*SIN($A603*ReadMe!$C$14+Drivers!$G$8))*INDEX(TrackData!$G$6:$G$315,MOD(INT(E602),ReadMe!$C$9)+1)*IF(AND($A603&gt;=Drivers!$I$8,$A603&lt;Drivers!$I$8+Drivers!$J$8),Drivers!$K$8,1)*IF(AND($A603&gt;=Drivers!$L$8,$A603&lt;Drivers!$L$8+Drivers!$M$8),Drivers!$N$8,1)))</x:f>
        <x:v>0</x:v>
      </x:c>
      <x:c r="L603" s="97" t="n">
        <x:f>IF(OR($A603&lt;=Drivers!$H$9,F602&gt;=ReadMe!$C$10),0,MAX(ReadMe!$C$15,(Drivers!$E$9+Drivers!$F$9*SIN($A603*ReadMe!$C$14+Drivers!$G$9))*INDEX(TrackData!$G$6:$G$315,MOD(INT(F602),ReadMe!$C$9)+1)*IF(AND($A603&gt;=Drivers!$I$9,$A603&lt;Drivers!$I$9+Drivers!$J$9),Drivers!$K$9,1)*IF(AND($A603&gt;=Drivers!$L$9,$A603&lt;Drivers!$L$9+Drivers!$M$9),Drivers!$N$9,1)))</x:f>
        <x:v>0</x:v>
      </x:c>
      <x:c r="M603" s="97" t="n">
        <x:f>IF(OR($A603&lt;=Drivers!$H$10,G602&gt;=ReadMe!$C$10),0,MAX(ReadMe!$C$15,(Drivers!$E$10+Drivers!$F$10*SIN($A603*ReadMe!$C$14+Drivers!$G$10))*INDEX(TrackData!$G$6:$G$315,MOD(INT(G602),ReadMe!$C$9)+1)*IF(AND($A603&gt;=Drivers!$I$10,$A603&lt;Drivers!$I$10+Drivers!$J$10),Drivers!$K$10,1)*IF(AND($A603&gt;=Drivers!$L$10,$A603&lt;Drivers!$L$10+Drivers!$M$10),Drivers!$N$10,1)))</x:f>
        <x:v>0</x:v>
      </x:c>
      <x:c r="N603" s="97" t="n">
        <x:f>IF(OR($A603&lt;=Drivers!$H$11,H602&gt;=ReadMe!$C$10),0,MAX(ReadMe!$C$15,(Drivers!$E$11+Drivers!$F$11*SIN($A603*ReadMe!$C$14+Drivers!$G$11))*INDEX(TrackData!$G$6:$G$315,MOD(INT(H602),ReadMe!$C$9)+1)*IF(AND($A603&gt;=Drivers!$I$11,$A603&lt;Drivers!$I$11+Drivers!$J$11),Drivers!$K$11,1)*IF(AND($A603&gt;=Drivers!$L$11,$A603&lt;Drivers!$L$11+Drivers!$M$11),Drivers!$N$11,1)))</x:f>
        <x:v>0</x:v>
      </x:c>
      <x:c r="O603" t="n">
        <x:f>MIN(ReadMe!$C$8,MAX(0,INT(C603/ReadMe!$C$9)))</x:f>
        <x:v>3</x:v>
      </x:c>
      <x:c r="P603" t="n">
        <x:f>MIN(ReadMe!$C$8,MAX(0,INT(D603/ReadMe!$C$9)))</x:f>
        <x:v>3</x:v>
      </x:c>
      <x:c r="Q603" t="n">
        <x:f>MIN(ReadMe!$C$8,MAX(0,INT(E603/ReadMe!$C$9)))</x:f>
        <x:v>3</x:v>
      </x:c>
      <x:c r="R603" t="n">
        <x:f>MIN(ReadMe!$C$8,MAX(0,INT(F603/ReadMe!$C$9)))</x:f>
        <x:v>3</x:v>
      </x:c>
      <x:c r="S603" t="n">
        <x:f>MIN(ReadMe!$C$8,MAX(0,INT(G603/ReadMe!$C$9)))</x:f>
        <x:v>3</x:v>
      </x:c>
      <x:c r="T603" t="n">
        <x:f>MIN(ReadMe!$C$8,MAX(0,INT(H603/ReadMe!$C$9)))</x:f>
        <x:v>3</x:v>
      </x:c>
    </x:row>
    <x:row r="604">
      <x:c r="A604" t="n">
        <x:v>598</x:v>
      </x:c>
      <x:c r="B604" s="97" t="n">
        <x:f>A604*ReadMe!$C$12</x:f>
        <x:v>149.5</x:v>
      </x:c>
      <x:c r="C604" s="97" t="n">
        <x:f>MIN(ReadMe!$C$10,C603+I604)</x:f>
        <x:v>930</x:v>
      </x:c>
      <x:c r="D604" s="97" t="n">
        <x:f>MIN(ReadMe!$C$10,D603+J604)</x:f>
        <x:v>930</x:v>
      </x:c>
      <x:c r="E604" s="97" t="n">
        <x:f>MIN(ReadMe!$C$10,E603+K604)</x:f>
        <x:v>930</x:v>
      </x:c>
      <x:c r="F604" s="97" t="n">
        <x:f>MIN(ReadMe!$C$10,F603+L604)</x:f>
        <x:v>930</x:v>
      </x:c>
      <x:c r="G604" s="97" t="n">
        <x:f>MIN(ReadMe!$C$10,G603+M604)</x:f>
        <x:v>930</x:v>
      </x:c>
      <x:c r="H604" s="97" t="n">
        <x:f>MIN(ReadMe!$C$10,H603+N604)</x:f>
        <x:v>930</x:v>
      </x:c>
      <x:c r="I604" s="97" t="n">
        <x:f>IF(OR($A604&lt;=Drivers!$H$6,C603&gt;=ReadMe!$C$10),0,MAX(ReadMe!$C$15,(Drivers!$E$6+Drivers!$F$6*SIN($A604*ReadMe!$C$14+Drivers!$G$6))*INDEX(TrackData!$G$6:$G$315,MOD(INT(C603),ReadMe!$C$9)+1)*IF(AND($A604&gt;=Drivers!$I$6,$A604&lt;Drivers!$I$6+Drivers!$J$6),Drivers!$K$6,1)*IF(AND($A604&gt;=Drivers!$L$6,$A604&lt;Drivers!$L$6+Drivers!$M$6),Drivers!$N$6,1)))</x:f>
        <x:v>0</x:v>
      </x:c>
      <x:c r="J604" s="97" t="n">
        <x:f>IF(OR($A604&lt;=Drivers!$H$7,D603&gt;=ReadMe!$C$10),0,MAX(ReadMe!$C$15,(Drivers!$E$7+Drivers!$F$7*SIN($A604*ReadMe!$C$14+Drivers!$G$7))*INDEX(TrackData!$G$6:$G$315,MOD(INT(D603),ReadMe!$C$9)+1)*IF(AND($A604&gt;=Drivers!$I$7,$A604&lt;Drivers!$I$7+Drivers!$J$7),Drivers!$K$7,1)*IF(AND($A604&gt;=Drivers!$L$7,$A604&lt;Drivers!$L$7+Drivers!$M$7),Drivers!$N$7,1)))</x:f>
        <x:v>0</x:v>
      </x:c>
      <x:c r="K604" s="97" t="n">
        <x:f>IF(OR($A604&lt;=Drivers!$H$8,E603&gt;=ReadMe!$C$10),0,MAX(ReadMe!$C$15,(Drivers!$E$8+Drivers!$F$8*SIN($A604*ReadMe!$C$14+Drivers!$G$8))*INDEX(TrackData!$G$6:$G$315,MOD(INT(E603),ReadMe!$C$9)+1)*IF(AND($A604&gt;=Drivers!$I$8,$A604&lt;Drivers!$I$8+Drivers!$J$8),Drivers!$K$8,1)*IF(AND($A604&gt;=Drivers!$L$8,$A604&lt;Drivers!$L$8+Drivers!$M$8),Drivers!$N$8,1)))</x:f>
        <x:v>0</x:v>
      </x:c>
      <x:c r="L604" s="97" t="n">
        <x:f>IF(OR($A604&lt;=Drivers!$H$9,F603&gt;=ReadMe!$C$10),0,MAX(ReadMe!$C$15,(Drivers!$E$9+Drivers!$F$9*SIN($A604*ReadMe!$C$14+Drivers!$G$9))*INDEX(TrackData!$G$6:$G$315,MOD(INT(F603),ReadMe!$C$9)+1)*IF(AND($A604&gt;=Drivers!$I$9,$A604&lt;Drivers!$I$9+Drivers!$J$9),Drivers!$K$9,1)*IF(AND($A604&gt;=Drivers!$L$9,$A604&lt;Drivers!$L$9+Drivers!$M$9),Drivers!$N$9,1)))</x:f>
        <x:v>0</x:v>
      </x:c>
      <x:c r="M604" s="97" t="n">
        <x:f>IF(OR($A604&lt;=Drivers!$H$10,G603&gt;=ReadMe!$C$10),0,MAX(ReadMe!$C$15,(Drivers!$E$10+Drivers!$F$10*SIN($A604*ReadMe!$C$14+Drivers!$G$10))*INDEX(TrackData!$G$6:$G$315,MOD(INT(G603),ReadMe!$C$9)+1)*IF(AND($A604&gt;=Drivers!$I$10,$A604&lt;Drivers!$I$10+Drivers!$J$10),Drivers!$K$10,1)*IF(AND($A604&gt;=Drivers!$L$10,$A604&lt;Drivers!$L$10+Drivers!$M$10),Drivers!$N$10,1)))</x:f>
        <x:v>0</x:v>
      </x:c>
      <x:c r="N604" s="97" t="n">
        <x:f>IF(OR($A604&lt;=Drivers!$H$11,H603&gt;=ReadMe!$C$10),0,MAX(ReadMe!$C$15,(Drivers!$E$11+Drivers!$F$11*SIN($A604*ReadMe!$C$14+Drivers!$G$11))*INDEX(TrackData!$G$6:$G$315,MOD(INT(H603),ReadMe!$C$9)+1)*IF(AND($A604&gt;=Drivers!$I$11,$A604&lt;Drivers!$I$11+Drivers!$J$11),Drivers!$K$11,1)*IF(AND($A604&gt;=Drivers!$L$11,$A604&lt;Drivers!$L$11+Drivers!$M$11),Drivers!$N$11,1)))</x:f>
        <x:v>0</x:v>
      </x:c>
      <x:c r="O604" t="n">
        <x:f>MIN(ReadMe!$C$8,MAX(0,INT(C604/ReadMe!$C$9)))</x:f>
        <x:v>3</x:v>
      </x:c>
      <x:c r="P604" t="n">
        <x:f>MIN(ReadMe!$C$8,MAX(0,INT(D604/ReadMe!$C$9)))</x:f>
        <x:v>3</x:v>
      </x:c>
      <x:c r="Q604" t="n">
        <x:f>MIN(ReadMe!$C$8,MAX(0,INT(E604/ReadMe!$C$9)))</x:f>
        <x:v>3</x:v>
      </x:c>
      <x:c r="R604" t="n">
        <x:f>MIN(ReadMe!$C$8,MAX(0,INT(F604/ReadMe!$C$9)))</x:f>
        <x:v>3</x:v>
      </x:c>
      <x:c r="S604" t="n">
        <x:f>MIN(ReadMe!$C$8,MAX(0,INT(G604/ReadMe!$C$9)))</x:f>
        <x:v>3</x:v>
      </x:c>
      <x:c r="T604" t="n">
        <x:f>MIN(ReadMe!$C$8,MAX(0,INT(H604/ReadMe!$C$9)))</x:f>
        <x:v>3</x:v>
      </x:c>
    </x:row>
    <x:row r="605">
      <x:c r="A605" t="n">
        <x:v>599</x:v>
      </x:c>
      <x:c r="B605" s="97" t="n">
        <x:f>A605*ReadMe!$C$12</x:f>
        <x:v>149.75</x:v>
      </x:c>
      <x:c r="C605" s="97" t="n">
        <x:f>MIN(ReadMe!$C$10,C604+I605)</x:f>
        <x:v>930</x:v>
      </x:c>
      <x:c r="D605" s="97" t="n">
        <x:f>MIN(ReadMe!$C$10,D604+J605)</x:f>
        <x:v>930</x:v>
      </x:c>
      <x:c r="E605" s="97" t="n">
        <x:f>MIN(ReadMe!$C$10,E604+K605)</x:f>
        <x:v>930</x:v>
      </x:c>
      <x:c r="F605" s="97" t="n">
        <x:f>MIN(ReadMe!$C$10,F604+L605)</x:f>
        <x:v>930</x:v>
      </x:c>
      <x:c r="G605" s="97" t="n">
        <x:f>MIN(ReadMe!$C$10,G604+M605)</x:f>
        <x:v>930</x:v>
      </x:c>
      <x:c r="H605" s="97" t="n">
        <x:f>MIN(ReadMe!$C$10,H604+N605)</x:f>
        <x:v>930</x:v>
      </x:c>
      <x:c r="I605" s="97" t="n">
        <x:f>IF(OR($A605&lt;=Drivers!$H$6,C604&gt;=ReadMe!$C$10),0,MAX(ReadMe!$C$15,(Drivers!$E$6+Drivers!$F$6*SIN($A605*ReadMe!$C$14+Drivers!$G$6))*INDEX(TrackData!$G$6:$G$315,MOD(INT(C604),ReadMe!$C$9)+1)*IF(AND($A605&gt;=Drivers!$I$6,$A605&lt;Drivers!$I$6+Drivers!$J$6),Drivers!$K$6,1)*IF(AND($A605&gt;=Drivers!$L$6,$A605&lt;Drivers!$L$6+Drivers!$M$6),Drivers!$N$6,1)))</x:f>
        <x:v>0</x:v>
      </x:c>
      <x:c r="J605" s="97" t="n">
        <x:f>IF(OR($A605&lt;=Drivers!$H$7,D604&gt;=ReadMe!$C$10),0,MAX(ReadMe!$C$15,(Drivers!$E$7+Drivers!$F$7*SIN($A605*ReadMe!$C$14+Drivers!$G$7))*INDEX(TrackData!$G$6:$G$315,MOD(INT(D604),ReadMe!$C$9)+1)*IF(AND($A605&gt;=Drivers!$I$7,$A605&lt;Drivers!$I$7+Drivers!$J$7),Drivers!$K$7,1)*IF(AND($A605&gt;=Drivers!$L$7,$A605&lt;Drivers!$L$7+Drivers!$M$7),Drivers!$N$7,1)))</x:f>
        <x:v>0</x:v>
      </x:c>
      <x:c r="K605" s="97" t="n">
        <x:f>IF(OR($A605&lt;=Drivers!$H$8,E604&gt;=ReadMe!$C$10),0,MAX(ReadMe!$C$15,(Drivers!$E$8+Drivers!$F$8*SIN($A605*ReadMe!$C$14+Drivers!$G$8))*INDEX(TrackData!$G$6:$G$315,MOD(INT(E604),ReadMe!$C$9)+1)*IF(AND($A605&gt;=Drivers!$I$8,$A605&lt;Drivers!$I$8+Drivers!$J$8),Drivers!$K$8,1)*IF(AND($A605&gt;=Drivers!$L$8,$A605&lt;Drivers!$L$8+Drivers!$M$8),Drivers!$N$8,1)))</x:f>
        <x:v>0</x:v>
      </x:c>
      <x:c r="L605" s="97" t="n">
        <x:f>IF(OR($A605&lt;=Drivers!$H$9,F604&gt;=ReadMe!$C$10),0,MAX(ReadMe!$C$15,(Drivers!$E$9+Drivers!$F$9*SIN($A605*ReadMe!$C$14+Drivers!$G$9))*INDEX(TrackData!$G$6:$G$315,MOD(INT(F604),ReadMe!$C$9)+1)*IF(AND($A605&gt;=Drivers!$I$9,$A605&lt;Drivers!$I$9+Drivers!$J$9),Drivers!$K$9,1)*IF(AND($A605&gt;=Drivers!$L$9,$A605&lt;Drivers!$L$9+Drivers!$M$9),Drivers!$N$9,1)))</x:f>
        <x:v>0</x:v>
      </x:c>
      <x:c r="M605" s="97" t="n">
        <x:f>IF(OR($A605&lt;=Drivers!$H$10,G604&gt;=ReadMe!$C$10),0,MAX(ReadMe!$C$15,(Drivers!$E$10+Drivers!$F$10*SIN($A605*ReadMe!$C$14+Drivers!$G$10))*INDEX(TrackData!$G$6:$G$315,MOD(INT(G604),ReadMe!$C$9)+1)*IF(AND($A605&gt;=Drivers!$I$10,$A605&lt;Drivers!$I$10+Drivers!$J$10),Drivers!$K$10,1)*IF(AND($A605&gt;=Drivers!$L$10,$A605&lt;Drivers!$L$10+Drivers!$M$10),Drivers!$N$10,1)))</x:f>
        <x:v>0</x:v>
      </x:c>
      <x:c r="N605" s="97" t="n">
        <x:f>IF(OR($A605&lt;=Drivers!$H$11,H604&gt;=ReadMe!$C$10),0,MAX(ReadMe!$C$15,(Drivers!$E$11+Drivers!$F$11*SIN($A605*ReadMe!$C$14+Drivers!$G$11))*INDEX(TrackData!$G$6:$G$315,MOD(INT(H604),ReadMe!$C$9)+1)*IF(AND($A605&gt;=Drivers!$I$11,$A605&lt;Drivers!$I$11+Drivers!$J$11),Drivers!$K$11,1)*IF(AND($A605&gt;=Drivers!$L$11,$A605&lt;Drivers!$L$11+Drivers!$M$11),Drivers!$N$11,1)))</x:f>
        <x:v>0</x:v>
      </x:c>
      <x:c r="O605" t="n">
        <x:f>MIN(ReadMe!$C$8,MAX(0,INT(C605/ReadMe!$C$9)))</x:f>
        <x:v>3</x:v>
      </x:c>
      <x:c r="P605" t="n">
        <x:f>MIN(ReadMe!$C$8,MAX(0,INT(D605/ReadMe!$C$9)))</x:f>
        <x:v>3</x:v>
      </x:c>
      <x:c r="Q605" t="n">
        <x:f>MIN(ReadMe!$C$8,MAX(0,INT(E605/ReadMe!$C$9)))</x:f>
        <x:v>3</x:v>
      </x:c>
      <x:c r="R605" t="n">
        <x:f>MIN(ReadMe!$C$8,MAX(0,INT(F605/ReadMe!$C$9)))</x:f>
        <x:v>3</x:v>
      </x:c>
      <x:c r="S605" t="n">
        <x:f>MIN(ReadMe!$C$8,MAX(0,INT(G605/ReadMe!$C$9)))</x:f>
        <x:v>3</x:v>
      </x:c>
      <x:c r="T605" t="n">
        <x:f>MIN(ReadMe!$C$8,MAX(0,INT(H605/ReadMe!$C$9)))</x:f>
        <x:v>3</x:v>
      </x:c>
    </x:row>
    <x:row r="606">
      <x:c r="A606" t="n">
        <x:v>600</x:v>
      </x:c>
      <x:c r="B606" s="97" t="n">
        <x:f>A606*ReadMe!$C$12</x:f>
        <x:v>150</x:v>
      </x:c>
      <x:c r="C606" s="97" t="n">
        <x:f>MIN(ReadMe!$C$10,C605+I606)</x:f>
        <x:v>930</x:v>
      </x:c>
      <x:c r="D606" s="97" t="n">
        <x:f>MIN(ReadMe!$C$10,D605+J606)</x:f>
        <x:v>930</x:v>
      </x:c>
      <x:c r="E606" s="97" t="n">
        <x:f>MIN(ReadMe!$C$10,E605+K606)</x:f>
        <x:v>930</x:v>
      </x:c>
      <x:c r="F606" s="97" t="n">
        <x:f>MIN(ReadMe!$C$10,F605+L606)</x:f>
        <x:v>930</x:v>
      </x:c>
      <x:c r="G606" s="97" t="n">
        <x:f>MIN(ReadMe!$C$10,G605+M606)</x:f>
        <x:v>930</x:v>
      </x:c>
      <x:c r="H606" s="97" t="n">
        <x:f>MIN(ReadMe!$C$10,H605+N606)</x:f>
        <x:v>930</x:v>
      </x:c>
      <x:c r="I606" s="97" t="n">
        <x:f>IF(OR($A606&lt;=Drivers!$H$6,C605&gt;=ReadMe!$C$10),0,MAX(ReadMe!$C$15,(Drivers!$E$6+Drivers!$F$6*SIN($A606*ReadMe!$C$14+Drivers!$G$6))*INDEX(TrackData!$G$6:$G$315,MOD(INT(C605),ReadMe!$C$9)+1)*IF(AND($A606&gt;=Drivers!$I$6,$A606&lt;Drivers!$I$6+Drivers!$J$6),Drivers!$K$6,1)*IF(AND($A606&gt;=Drivers!$L$6,$A606&lt;Drivers!$L$6+Drivers!$M$6),Drivers!$N$6,1)))</x:f>
        <x:v>0</x:v>
      </x:c>
      <x:c r="J606" s="97" t="n">
        <x:f>IF(OR($A606&lt;=Drivers!$H$7,D605&gt;=ReadMe!$C$10),0,MAX(ReadMe!$C$15,(Drivers!$E$7+Drivers!$F$7*SIN($A606*ReadMe!$C$14+Drivers!$G$7))*INDEX(TrackData!$G$6:$G$315,MOD(INT(D605),ReadMe!$C$9)+1)*IF(AND($A606&gt;=Drivers!$I$7,$A606&lt;Drivers!$I$7+Drivers!$J$7),Drivers!$K$7,1)*IF(AND($A606&gt;=Drivers!$L$7,$A606&lt;Drivers!$L$7+Drivers!$M$7),Drivers!$N$7,1)))</x:f>
        <x:v>0</x:v>
      </x:c>
      <x:c r="K606" s="97" t="n">
        <x:f>IF(OR($A606&lt;=Drivers!$H$8,E605&gt;=ReadMe!$C$10),0,MAX(ReadMe!$C$15,(Drivers!$E$8+Drivers!$F$8*SIN($A606*ReadMe!$C$14+Drivers!$G$8))*INDEX(TrackData!$G$6:$G$315,MOD(INT(E605),ReadMe!$C$9)+1)*IF(AND($A606&gt;=Drivers!$I$8,$A606&lt;Drivers!$I$8+Drivers!$J$8),Drivers!$K$8,1)*IF(AND($A606&gt;=Drivers!$L$8,$A606&lt;Drivers!$L$8+Drivers!$M$8),Drivers!$N$8,1)))</x:f>
        <x:v>0</x:v>
      </x:c>
      <x:c r="L606" s="97" t="n">
        <x:f>IF(OR($A606&lt;=Drivers!$H$9,F605&gt;=ReadMe!$C$10),0,MAX(ReadMe!$C$15,(Drivers!$E$9+Drivers!$F$9*SIN($A606*ReadMe!$C$14+Drivers!$G$9))*INDEX(TrackData!$G$6:$G$315,MOD(INT(F605),ReadMe!$C$9)+1)*IF(AND($A606&gt;=Drivers!$I$9,$A606&lt;Drivers!$I$9+Drivers!$J$9),Drivers!$K$9,1)*IF(AND($A606&gt;=Drivers!$L$9,$A606&lt;Drivers!$L$9+Drivers!$M$9),Drivers!$N$9,1)))</x:f>
        <x:v>0</x:v>
      </x:c>
      <x:c r="M606" s="97" t="n">
        <x:f>IF(OR($A606&lt;=Drivers!$H$10,G605&gt;=ReadMe!$C$10),0,MAX(ReadMe!$C$15,(Drivers!$E$10+Drivers!$F$10*SIN($A606*ReadMe!$C$14+Drivers!$G$10))*INDEX(TrackData!$G$6:$G$315,MOD(INT(G605),ReadMe!$C$9)+1)*IF(AND($A606&gt;=Drivers!$I$10,$A606&lt;Drivers!$I$10+Drivers!$J$10),Drivers!$K$10,1)*IF(AND($A606&gt;=Drivers!$L$10,$A606&lt;Drivers!$L$10+Drivers!$M$10),Drivers!$N$10,1)))</x:f>
        <x:v>0</x:v>
      </x:c>
      <x:c r="N606" s="97" t="n">
        <x:f>IF(OR($A606&lt;=Drivers!$H$11,H605&gt;=ReadMe!$C$10),0,MAX(ReadMe!$C$15,(Drivers!$E$11+Drivers!$F$11*SIN($A606*ReadMe!$C$14+Drivers!$G$11))*INDEX(TrackData!$G$6:$G$315,MOD(INT(H605),ReadMe!$C$9)+1)*IF(AND($A606&gt;=Drivers!$I$11,$A606&lt;Drivers!$I$11+Drivers!$J$11),Drivers!$K$11,1)*IF(AND($A606&gt;=Drivers!$L$11,$A606&lt;Drivers!$L$11+Drivers!$M$11),Drivers!$N$11,1)))</x:f>
        <x:v>0</x:v>
      </x:c>
      <x:c r="O606" t="n">
        <x:f>MIN(ReadMe!$C$8,MAX(0,INT(C606/ReadMe!$C$9)))</x:f>
        <x:v>3</x:v>
      </x:c>
      <x:c r="P606" t="n">
        <x:f>MIN(ReadMe!$C$8,MAX(0,INT(D606/ReadMe!$C$9)))</x:f>
        <x:v>3</x:v>
      </x:c>
      <x:c r="Q606" t="n">
        <x:f>MIN(ReadMe!$C$8,MAX(0,INT(E606/ReadMe!$C$9)))</x:f>
        <x:v>3</x:v>
      </x:c>
      <x:c r="R606" t="n">
        <x:f>MIN(ReadMe!$C$8,MAX(0,INT(F606/ReadMe!$C$9)))</x:f>
        <x:v>3</x:v>
      </x:c>
      <x:c r="S606" t="n">
        <x:f>MIN(ReadMe!$C$8,MAX(0,INT(G606/ReadMe!$C$9)))</x:f>
        <x:v>3</x:v>
      </x:c>
      <x:c r="T606" t="n">
        <x:f>MIN(ReadMe!$C$8,MAX(0,INT(H606/ReadMe!$C$9)))</x:f>
        <x:v>3</x:v>
      </x:c>
    </x:row>
  </x:sheetData>
  <x:mergeCells>
    <x:mergeCell ref="A1:T1"/>
    <x:mergeCell ref="A2:T3"/>
    <x:mergeCell ref="A4:T4"/>
  </x:mergeCells>
  <x:pageMargins left="0.7" right="0.7" top="0.75" bottom="0.75" header="0.3" footer="0.3"/>
  <x:tableParts count="1">
    <x:tablePart xmlns:r="http://schemas.openxmlformats.org/officeDocument/2006/relationships" r:id="Rf446e828f42744bd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8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1" customHeight="1">
      <x:c r="A1" s="22" t="str">
        <x:v>04 / ROUTE COORDINATES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 ht="21" customHeight="1">
      <x:c r="A2" s="30" t="str">
        <x:v>赛道坐标 · TrackData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21" customHeight="1">
      <x:c r="A4" s="34" t="str">
        <x:v>每一行是赛道中心线的一格；赛车按序号前进，走完一圈后回到序号 0。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</x:row>
    <x:row r="5" ht="30" customHeight="1">
      <x:c r="A5" s="40" t="str">
        <x:v>路径序号</x:v>
      </x:c>
      <x:c r="B5" s="40" t="str">
        <x:v>地图 X</x:v>
      </x:c>
      <x:c r="C5" s="40" t="str">
        <x:v>地图 Y</x:v>
      </x:c>
      <x:c r="D5" s="40" t="str">
        <x:v>方向 dx</x:v>
      </x:c>
      <x:c r="E5" s="40" t="str">
        <x:v>方向 dy</x:v>
      </x:c>
      <x:c r="F5" s="40" t="str">
        <x:v>弯道区</x:v>
      </x:c>
      <x:c r="G5" s="40" t="str">
        <x:v>速度系数</x:v>
      </x:c>
      <x:c r="H5" s="40" t="str">
        <x:v>赛段</x:v>
      </x:c>
      <x:c r="I5" s="40" t="str">
        <x:v>底图列号</x:v>
      </x:c>
      <x:c r="J5" s="40" t="str">
        <x:v>底图行号</x:v>
      </x:c>
      <x:c r="K5" s="40" t="str">
        <x:v>单圈距离 m</x:v>
      </x:c>
      <x:c r="L5" s="40" t="str">
        <x:v>方向</x:v>
      </x:c>
    </x:row>
    <x:row r="6" ht="21" customHeight="1">
      <x:c r="A6" s="12" t="n">
        <x:v>0</x:v>
      </x:c>
      <x:c r="B6" s="12" t="n">
        <x:v>36</x:v>
      </x:c>
      <x:c r="C6" s="12" t="n">
        <x:v>43</x:v>
      </x:c>
      <x:c r="D6" s="12" t="n">
        <x:v>-1</x:v>
      </x:c>
      <x:c r="E6" s="12" t="n">
        <x:v>0</x:v>
      </x:c>
      <x:c r="F6" s="12" t="n">
        <x:v>0</x:v>
      </x:c>
      <x:c r="G6" s="96" t="n">
        <x:f>IF(F6=1,ReadMe!$C$13,1)</x:f>
        <x:v>1</x:v>
      </x:c>
      <x:c r="H6" s="12" t="str">
        <x:v>主直道</x:v>
      </x:c>
      <x:c r="I6" s="12" t="n">
        <x:f>B6+ReadMe!$C$17-1</x:f>
        <x:v>37</x:v>
      </x:c>
      <x:c r="J6" s="12" t="n">
        <x:f>C6+ReadMe!$C$18-1</x:f>
        <x:v>52</x:v>
      </x:c>
      <x:c r="K6" s="12" t="n">
        <x:f>A6*ReadMe!$C$11</x:f>
        <x:v>0</x:v>
      </x:c>
      <x:c r="L6" s="12" t="str">
        <x:v>W</x:v>
      </x:c>
    </x:row>
    <x:row r="7" ht="21" customHeight="1">
      <x:c r="A7" s="12" t="n">
        <x:v>1</x:v>
      </x:c>
      <x:c r="B7" s="12" t="n">
        <x:v>35</x:v>
      </x:c>
      <x:c r="C7" s="12" t="n">
        <x:v>43</x:v>
      </x:c>
      <x:c r="D7" s="12" t="n">
        <x:v>-1</x:v>
      </x:c>
      <x:c r="E7" s="12" t="n">
        <x:v>0</x:v>
      </x:c>
      <x:c r="F7" s="12" t="n">
        <x:v>0</x:v>
      </x:c>
      <x:c r="G7" s="96" t="n">
        <x:f>IF(F7=1,ReadMe!$C$13,1)</x:f>
        <x:v>1</x:v>
      </x:c>
      <x:c r="H7" s="12" t="str">
        <x:v>主直道</x:v>
      </x:c>
      <x:c r="I7" s="12" t="n">
        <x:f>B7+ReadMe!$C$17-1</x:f>
        <x:v>36</x:v>
      </x:c>
      <x:c r="J7" s="12" t="n">
        <x:f>C7+ReadMe!$C$18-1</x:f>
        <x:v>52</x:v>
      </x:c>
      <x:c r="K7" s="12" t="n">
        <x:f>A7*ReadMe!$C$11</x:f>
        <x:v>5</x:v>
      </x:c>
      <x:c r="L7" s="12" t="str">
        <x:v>W</x:v>
      </x:c>
    </x:row>
    <x:row r="8" ht="21" customHeight="1">
      <x:c r="A8" s="12" t="n">
        <x:v>2</x:v>
      </x:c>
      <x:c r="B8" s="12" t="n">
        <x:v>34</x:v>
      </x:c>
      <x:c r="C8" s="12" t="n">
        <x:v>43</x:v>
      </x:c>
      <x:c r="D8" s="12" t="n">
        <x:v>-1</x:v>
      </x:c>
      <x:c r="E8" s="12" t="n">
        <x:v>0</x:v>
      </x:c>
      <x:c r="F8" s="12" t="n">
        <x:v>0</x:v>
      </x:c>
      <x:c r="G8" s="96" t="n">
        <x:f>IF(F8=1,ReadMe!$C$13,1)</x:f>
        <x:v>1</x:v>
      </x:c>
      <x:c r="H8" s="12" t="str">
        <x:v>主直道</x:v>
      </x:c>
      <x:c r="I8" s="12" t="n">
        <x:f>B8+ReadMe!$C$17-1</x:f>
        <x:v>35</x:v>
      </x:c>
      <x:c r="J8" s="12" t="n">
        <x:f>C8+ReadMe!$C$18-1</x:f>
        <x:v>52</x:v>
      </x:c>
      <x:c r="K8" s="12" t="n">
        <x:f>A8*ReadMe!$C$11</x:f>
        <x:v>10</x:v>
      </x:c>
      <x:c r="L8" s="12" t="str">
        <x:v>W</x:v>
      </x:c>
    </x:row>
    <x:row r="9" ht="21" customHeight="1">
      <x:c r="A9" s="12" t="n">
        <x:v>3</x:v>
      </x:c>
      <x:c r="B9" s="12" t="n">
        <x:v>33</x:v>
      </x:c>
      <x:c r="C9" s="12" t="n">
        <x:v>43</x:v>
      </x:c>
      <x:c r="D9" s="12" t="n">
        <x:v>-1</x:v>
      </x:c>
      <x:c r="E9" s="12" t="n">
        <x:v>0</x:v>
      </x:c>
      <x:c r="F9" s="12" t="n">
        <x:v>0</x:v>
      </x:c>
      <x:c r="G9" s="96" t="n">
        <x:f>IF(F9=1,ReadMe!$C$13,1)</x:f>
        <x:v>1</x:v>
      </x:c>
      <x:c r="H9" s="12" t="str">
        <x:v>主直道</x:v>
      </x:c>
      <x:c r="I9" s="12" t="n">
        <x:f>B9+ReadMe!$C$17-1</x:f>
        <x:v>34</x:v>
      </x:c>
      <x:c r="J9" s="12" t="n">
        <x:f>C9+ReadMe!$C$18-1</x:f>
        <x:v>52</x:v>
      </x:c>
      <x:c r="K9" s="12" t="n">
        <x:f>A9*ReadMe!$C$11</x:f>
        <x:v>15</x:v>
      </x:c>
      <x:c r="L9" s="12" t="str">
        <x:v>W</x:v>
      </x:c>
    </x:row>
    <x:row r="10" ht="21" customHeight="1">
      <x:c r="A10" s="12" t="n">
        <x:v>4</x:v>
      </x:c>
      <x:c r="B10" s="12" t="n">
        <x:v>32</x:v>
      </x:c>
      <x:c r="C10" s="12" t="n">
        <x:v>43</x:v>
      </x:c>
      <x:c r="D10" s="12" t="n">
        <x:v>-1</x:v>
      </x:c>
      <x:c r="E10" s="12" t="n">
        <x:v>0</x:v>
      </x:c>
      <x:c r="F10" s="12" t="n">
        <x:v>0</x:v>
      </x:c>
      <x:c r="G10" s="96" t="n">
        <x:f>IF(F10=1,ReadMe!$C$13,1)</x:f>
        <x:v>1</x:v>
      </x:c>
      <x:c r="H10" s="12" t="str">
        <x:v>主直道</x:v>
      </x:c>
      <x:c r="I10" s="12" t="n">
        <x:f>B10+ReadMe!$C$17-1</x:f>
        <x:v>33</x:v>
      </x:c>
      <x:c r="J10" s="12" t="n">
        <x:f>C10+ReadMe!$C$18-1</x:f>
        <x:v>52</x:v>
      </x:c>
      <x:c r="K10" s="12" t="n">
        <x:f>A10*ReadMe!$C$11</x:f>
        <x:v>20</x:v>
      </x:c>
      <x:c r="L10" s="12" t="str">
        <x:v>W</x:v>
      </x:c>
    </x:row>
    <x:row r="11" ht="21" customHeight="1">
      <x:c r="A11" s="12" t="n">
        <x:v>5</x:v>
      </x:c>
      <x:c r="B11" s="12" t="n">
        <x:v>31</x:v>
      </x:c>
      <x:c r="C11" s="12" t="n">
        <x:v>43</x:v>
      </x:c>
      <x:c r="D11" s="12" t="n">
        <x:v>-1</x:v>
      </x:c>
      <x:c r="E11" s="12" t="n">
        <x:v>0</x:v>
      </x:c>
      <x:c r="F11" s="12" t="n">
        <x:v>0</x:v>
      </x:c>
      <x:c r="G11" s="96" t="n">
        <x:f>IF(F11=1,ReadMe!$C$13,1)</x:f>
        <x:v>1</x:v>
      </x:c>
      <x:c r="H11" s="12" t="str">
        <x:v>主直道</x:v>
      </x:c>
      <x:c r="I11" s="12" t="n">
        <x:f>B11+ReadMe!$C$17-1</x:f>
        <x:v>32</x:v>
      </x:c>
      <x:c r="J11" s="12" t="n">
        <x:f>C11+ReadMe!$C$18-1</x:f>
        <x:v>52</x:v>
      </x:c>
      <x:c r="K11" s="12" t="n">
        <x:f>A11*ReadMe!$C$11</x:f>
        <x:v>25</x:v>
      </x:c>
      <x:c r="L11" s="12" t="str">
        <x:v>W</x:v>
      </x:c>
    </x:row>
    <x:row r="12" ht="21" customHeight="1">
      <x:c r="A12" s="12" t="n">
        <x:v>6</x:v>
      </x:c>
      <x:c r="B12" s="12" t="n">
        <x:v>30</x:v>
      </x:c>
      <x:c r="C12" s="12" t="n">
        <x:v>43</x:v>
      </x:c>
      <x:c r="D12" s="12" t="n">
        <x:v>-1</x:v>
      </x:c>
      <x:c r="E12" s="12" t="n">
        <x:v>0</x:v>
      </x:c>
      <x:c r="F12" s="12" t="n">
        <x:v>0</x:v>
      </x:c>
      <x:c r="G12" s="96" t="n">
        <x:f>IF(F12=1,ReadMe!$C$13,1)</x:f>
        <x:v>1</x:v>
      </x:c>
      <x:c r="H12" s="12" t="str">
        <x:v>主直道</x:v>
      </x:c>
      <x:c r="I12" s="12" t="n">
        <x:f>B12+ReadMe!$C$17-1</x:f>
        <x:v>31</x:v>
      </x:c>
      <x:c r="J12" s="12" t="n">
        <x:f>C12+ReadMe!$C$18-1</x:f>
        <x:v>52</x:v>
      </x:c>
      <x:c r="K12" s="12" t="n">
        <x:f>A12*ReadMe!$C$11</x:f>
        <x:v>30</x:v>
      </x:c>
      <x:c r="L12" s="12" t="str">
        <x:v>W</x:v>
      </x:c>
    </x:row>
    <x:row r="13" ht="21" customHeight="1">
      <x:c r="A13" s="12" t="n">
        <x:v>7</x:v>
      </x:c>
      <x:c r="B13" s="12" t="n">
        <x:v>29</x:v>
      </x:c>
      <x:c r="C13" s="12" t="n">
        <x:v>43</x:v>
      </x:c>
      <x:c r="D13" s="12" t="n">
        <x:v>-1</x:v>
      </x:c>
      <x:c r="E13" s="12" t="n">
        <x:v>0</x:v>
      </x:c>
      <x:c r="F13" s="12" t="n">
        <x:v>0</x:v>
      </x:c>
      <x:c r="G13" s="96" t="n">
        <x:f>IF(F13=1,ReadMe!$C$13,1)</x:f>
        <x:v>1</x:v>
      </x:c>
      <x:c r="H13" s="12" t="str">
        <x:v>主直道</x:v>
      </x:c>
      <x:c r="I13" s="12" t="n">
        <x:f>B13+ReadMe!$C$17-1</x:f>
        <x:v>30</x:v>
      </x:c>
      <x:c r="J13" s="12" t="n">
        <x:f>C13+ReadMe!$C$18-1</x:f>
        <x:v>52</x:v>
      </x:c>
      <x:c r="K13" s="12" t="n">
        <x:f>A13*ReadMe!$C$11</x:f>
        <x:v>35</x:v>
      </x:c>
      <x:c r="L13" s="12" t="str">
        <x:v>W</x:v>
      </x:c>
    </x:row>
    <x:row r="14" ht="21" customHeight="1">
      <x:c r="A14" s="12" t="n">
        <x:v>8</x:v>
      </x:c>
      <x:c r="B14" s="12" t="n">
        <x:v>28</x:v>
      </x:c>
      <x:c r="C14" s="12" t="n">
        <x:v>43</x:v>
      </x:c>
      <x:c r="D14" s="12" t="n">
        <x:v>-1</x:v>
      </x:c>
      <x:c r="E14" s="12" t="n">
        <x:v>0</x:v>
      </x:c>
      <x:c r="F14" s="12" t="n">
        <x:v>0</x:v>
      </x:c>
      <x:c r="G14" s="96" t="n">
        <x:f>IF(F14=1,ReadMe!$C$13,1)</x:f>
        <x:v>1</x:v>
      </x:c>
      <x:c r="H14" s="12" t="str">
        <x:v>主直道</x:v>
      </x:c>
      <x:c r="I14" s="12" t="n">
        <x:f>B14+ReadMe!$C$17-1</x:f>
        <x:v>29</x:v>
      </x:c>
      <x:c r="J14" s="12" t="n">
        <x:f>C14+ReadMe!$C$18-1</x:f>
        <x:v>52</x:v>
      </x:c>
      <x:c r="K14" s="12" t="n">
        <x:f>A14*ReadMe!$C$11</x:f>
        <x:v>40</x:v>
      </x:c>
      <x:c r="L14" s="12" t="str">
        <x:v>W</x:v>
      </x:c>
    </x:row>
    <x:row r="15" ht="21" customHeight="1">
      <x:c r="A15" s="12" t="n">
        <x:v>9</x:v>
      </x:c>
      <x:c r="B15" s="12" t="n">
        <x:v>27</x:v>
      </x:c>
      <x:c r="C15" s="12" t="n">
        <x:v>43</x:v>
      </x:c>
      <x:c r="D15" s="12" t="n">
        <x:v>-1</x:v>
      </x:c>
      <x:c r="E15" s="12" t="n">
        <x:v>0</x:v>
      </x:c>
      <x:c r="F15" s="12" t="n">
        <x:v>0</x:v>
      </x:c>
      <x:c r="G15" s="96" t="n">
        <x:f>IF(F15=1,ReadMe!$C$13,1)</x:f>
        <x:v>1</x:v>
      </x:c>
      <x:c r="H15" s="12" t="str">
        <x:v>主直道</x:v>
      </x:c>
      <x:c r="I15" s="12" t="n">
        <x:f>B15+ReadMe!$C$17-1</x:f>
        <x:v>28</x:v>
      </x:c>
      <x:c r="J15" s="12" t="n">
        <x:f>C15+ReadMe!$C$18-1</x:f>
        <x:v>52</x:v>
      </x:c>
      <x:c r="K15" s="12" t="n">
        <x:f>A15*ReadMe!$C$11</x:f>
        <x:v>45</x:v>
      </x:c>
      <x:c r="L15" s="12" t="str">
        <x:v>W</x:v>
      </x:c>
    </x:row>
    <x:row r="16" ht="21" customHeight="1">
      <x:c r="A16" s="12" t="n">
        <x:v>10</x:v>
      </x:c>
      <x:c r="B16" s="12" t="n">
        <x:v>26</x:v>
      </x:c>
      <x:c r="C16" s="12" t="n">
        <x:v>43</x:v>
      </x:c>
      <x:c r="D16" s="12" t="n">
        <x:v>-1</x:v>
      </x:c>
      <x:c r="E16" s="12" t="n">
        <x:v>0</x:v>
      </x:c>
      <x:c r="F16" s="12" t="n">
        <x:v>0</x:v>
      </x:c>
      <x:c r="G16" s="96" t="n">
        <x:f>IF(F16=1,ReadMe!$C$13,1)</x:f>
        <x:v>1</x:v>
      </x:c>
      <x:c r="H16" s="12" t="str">
        <x:v>主直道</x:v>
      </x:c>
      <x:c r="I16" s="12" t="n">
        <x:f>B16+ReadMe!$C$17-1</x:f>
        <x:v>27</x:v>
      </x:c>
      <x:c r="J16" s="12" t="n">
        <x:f>C16+ReadMe!$C$18-1</x:f>
        <x:v>52</x:v>
      </x:c>
      <x:c r="K16" s="12" t="n">
        <x:f>A16*ReadMe!$C$11</x:f>
        <x:v>50</x:v>
      </x:c>
      <x:c r="L16" s="12" t="str">
        <x:v>W</x:v>
      </x:c>
    </x:row>
    <x:row r="17" ht="21" customHeight="1">
      <x:c r="A17" s="12" t="n">
        <x:v>11</x:v>
      </x:c>
      <x:c r="B17" s="12" t="n">
        <x:v>25</x:v>
      </x:c>
      <x:c r="C17" s="12" t="n">
        <x:v>43</x:v>
      </x:c>
      <x:c r="D17" s="12" t="n">
        <x:v>-1</x:v>
      </x:c>
      <x:c r="E17" s="12" t="n">
        <x:v>0</x:v>
      </x:c>
      <x:c r="F17" s="12" t="n">
        <x:v>0</x:v>
      </x:c>
      <x:c r="G17" s="96" t="n">
        <x:f>IF(F17=1,ReadMe!$C$13,1)</x:f>
        <x:v>1</x:v>
      </x:c>
      <x:c r="H17" s="12" t="str">
        <x:v>主直道</x:v>
      </x:c>
      <x:c r="I17" s="12" t="n">
        <x:f>B17+ReadMe!$C$17-1</x:f>
        <x:v>26</x:v>
      </x:c>
      <x:c r="J17" s="12" t="n">
        <x:f>C17+ReadMe!$C$18-1</x:f>
        <x:v>52</x:v>
      </x:c>
      <x:c r="K17" s="12" t="n">
        <x:f>A17*ReadMe!$C$11</x:f>
        <x:v>55</x:v>
      </x:c>
      <x:c r="L17" s="12" t="str">
        <x:v>W</x:v>
      </x:c>
    </x:row>
    <x:row r="18" ht="21" customHeight="1">
      <x:c r="A18" s="12" t="n">
        <x:v>12</x:v>
      </x:c>
      <x:c r="B18" s="12" t="n">
        <x:v>24</x:v>
      </x:c>
      <x:c r="C18" s="12" t="n">
        <x:v>43</x:v>
      </x:c>
      <x:c r="D18" s="12" t="n">
        <x:v>-1</x:v>
      </x:c>
      <x:c r="E18" s="12" t="n">
        <x:v>0</x:v>
      </x:c>
      <x:c r="F18" s="12" t="n">
        <x:v>0</x:v>
      </x:c>
      <x:c r="G18" s="96" t="n">
        <x:f>IF(F18=1,ReadMe!$C$13,1)</x:f>
        <x:v>1</x:v>
      </x:c>
      <x:c r="H18" s="12" t="str">
        <x:v>主直道</x:v>
      </x:c>
      <x:c r="I18" s="12" t="n">
        <x:f>B18+ReadMe!$C$17-1</x:f>
        <x:v>25</x:v>
      </x:c>
      <x:c r="J18" s="12" t="n">
        <x:f>C18+ReadMe!$C$18-1</x:f>
        <x:v>52</x:v>
      </x:c>
      <x:c r="K18" s="12" t="n">
        <x:f>A18*ReadMe!$C$11</x:f>
        <x:v>60</x:v>
      </x:c>
      <x:c r="L18" s="12" t="str">
        <x:v>W</x:v>
      </x:c>
    </x:row>
    <x:row r="19" ht="21" customHeight="1">
      <x:c r="A19" s="12" t="n">
        <x:v>13</x:v>
      </x:c>
      <x:c r="B19" s="12" t="n">
        <x:v>23</x:v>
      </x:c>
      <x:c r="C19" s="12" t="n">
        <x:v>43</x:v>
      </x:c>
      <x:c r="D19" s="12" t="n">
        <x:v>-1</x:v>
      </x:c>
      <x:c r="E19" s="12" t="n">
        <x:v>0</x:v>
      </x:c>
      <x:c r="F19" s="12" t="n">
        <x:v>0</x:v>
      </x:c>
      <x:c r="G19" s="96" t="n">
        <x:f>IF(F19=1,ReadMe!$C$13,1)</x:f>
        <x:v>1</x:v>
      </x:c>
      <x:c r="H19" s="12" t="str">
        <x:v>主直道</x:v>
      </x:c>
      <x:c r="I19" s="12" t="n">
        <x:f>B19+ReadMe!$C$17-1</x:f>
        <x:v>24</x:v>
      </x:c>
      <x:c r="J19" s="12" t="n">
        <x:f>C19+ReadMe!$C$18-1</x:f>
        <x:v>52</x:v>
      </x:c>
      <x:c r="K19" s="12" t="n">
        <x:f>A19*ReadMe!$C$11</x:f>
        <x:v>65</x:v>
      </x:c>
      <x:c r="L19" s="12" t="str">
        <x:v>W</x:v>
      </x:c>
    </x:row>
    <x:row r="20" ht="21" customHeight="1">
      <x:c r="A20" s="12" t="n">
        <x:v>14</x:v>
      </x:c>
      <x:c r="B20" s="12" t="n">
        <x:v>22</x:v>
      </x:c>
      <x:c r="C20" s="12" t="n">
        <x:v>43</x:v>
      </x:c>
      <x:c r="D20" s="12" t="n">
        <x:v>-1</x:v>
      </x:c>
      <x:c r="E20" s="12" t="n">
        <x:v>0</x:v>
      </x:c>
      <x:c r="F20" s="12" t="n">
        <x:v>0</x:v>
      </x:c>
      <x:c r="G20" s="96" t="n">
        <x:f>IF(F20=1,ReadMe!$C$13,1)</x:f>
        <x:v>1</x:v>
      </x:c>
      <x:c r="H20" s="12" t="str">
        <x:v>主直道</x:v>
      </x:c>
      <x:c r="I20" s="12" t="n">
        <x:f>B20+ReadMe!$C$17-1</x:f>
        <x:v>23</x:v>
      </x:c>
      <x:c r="J20" s="12" t="n">
        <x:f>C20+ReadMe!$C$18-1</x:f>
        <x:v>52</x:v>
      </x:c>
      <x:c r="K20" s="12" t="n">
        <x:f>A20*ReadMe!$C$11</x:f>
        <x:v>70</x:v>
      </x:c>
      <x:c r="L20" s="12" t="str">
        <x:v>W</x:v>
      </x:c>
    </x:row>
    <x:row r="21" ht="21" customHeight="1">
      <x:c r="A21" s="12" t="n">
        <x:v>15</x:v>
      </x:c>
      <x:c r="B21" s="12" t="n">
        <x:v>21</x:v>
      </x:c>
      <x:c r="C21" s="12" t="n">
        <x:v>43</x:v>
      </x:c>
      <x:c r="D21" s="12" t="n">
        <x:v>-1</x:v>
      </x:c>
      <x:c r="E21" s="12" t="n">
        <x:v>0</x:v>
      </x:c>
      <x:c r="F21" s="12" t="n">
        <x:v>0</x:v>
      </x:c>
      <x:c r="G21" s="96" t="n">
        <x:f>IF(F21=1,ReadMe!$C$13,1)</x:f>
        <x:v>1</x:v>
      </x:c>
      <x:c r="H21" s="12" t="str">
        <x:v>主直道</x:v>
      </x:c>
      <x:c r="I21" s="12" t="n">
        <x:f>B21+ReadMe!$C$17-1</x:f>
        <x:v>22</x:v>
      </x:c>
      <x:c r="J21" s="12" t="n">
        <x:f>C21+ReadMe!$C$18-1</x:f>
        <x:v>52</x:v>
      </x:c>
      <x:c r="K21" s="12" t="n">
        <x:f>A21*ReadMe!$C$11</x:f>
        <x:v>75</x:v>
      </x:c>
      <x:c r="L21" s="12" t="str">
        <x:v>W</x:v>
      </x:c>
    </x:row>
    <x:row r="22" ht="21" customHeight="1">
      <x:c r="A22" s="12" t="n">
        <x:v>16</x:v>
      </x:c>
      <x:c r="B22" s="12" t="n">
        <x:v>20</x:v>
      </x:c>
      <x:c r="C22" s="12" t="n">
        <x:v>43</x:v>
      </x:c>
      <x:c r="D22" s="12" t="n">
        <x:v>-1</x:v>
      </x:c>
      <x:c r="E22" s="12" t="n">
        <x:v>0</x:v>
      </x:c>
      <x:c r="F22" s="12" t="n">
        <x:v>0</x:v>
      </x:c>
      <x:c r="G22" s="96" t="n">
        <x:f>IF(F22=1,ReadMe!$C$13,1)</x:f>
        <x:v>1</x:v>
      </x:c>
      <x:c r="H22" s="12" t="str">
        <x:v>主直道</x:v>
      </x:c>
      <x:c r="I22" s="12" t="n">
        <x:f>B22+ReadMe!$C$17-1</x:f>
        <x:v>21</x:v>
      </x:c>
      <x:c r="J22" s="12" t="n">
        <x:f>C22+ReadMe!$C$18-1</x:f>
        <x:v>52</x:v>
      </x:c>
      <x:c r="K22" s="12" t="n">
        <x:f>A22*ReadMe!$C$11</x:f>
        <x:v>80</x:v>
      </x:c>
      <x:c r="L22" s="12" t="str">
        <x:v>W</x:v>
      </x:c>
    </x:row>
    <x:row r="23" ht="21" customHeight="1">
      <x:c r="A23" s="12" t="n">
        <x:v>17</x:v>
      </x:c>
      <x:c r="B23" s="12" t="n">
        <x:v>19</x:v>
      </x:c>
      <x:c r="C23" s="12" t="n">
        <x:v>43</x:v>
      </x:c>
      <x:c r="D23" s="12" t="n">
        <x:v>-1</x:v>
      </x:c>
      <x:c r="E23" s="12" t="n">
        <x:v>0</x:v>
      </x:c>
      <x:c r="F23" s="12" t="n">
        <x:v>0</x:v>
      </x:c>
      <x:c r="G23" s="96" t="n">
        <x:f>IF(F23=1,ReadMe!$C$13,1)</x:f>
        <x:v>1</x:v>
      </x:c>
      <x:c r="H23" s="12" t="str">
        <x:v>主直道</x:v>
      </x:c>
      <x:c r="I23" s="12" t="n">
        <x:f>B23+ReadMe!$C$17-1</x:f>
        <x:v>20</x:v>
      </x:c>
      <x:c r="J23" s="12" t="n">
        <x:f>C23+ReadMe!$C$18-1</x:f>
        <x:v>52</x:v>
      </x:c>
      <x:c r="K23" s="12" t="n">
        <x:f>A23*ReadMe!$C$11</x:f>
        <x:v>85</x:v>
      </x:c>
      <x:c r="L23" s="12" t="str">
        <x:v>W</x:v>
      </x:c>
    </x:row>
    <x:row r="24" ht="21" customHeight="1">
      <x:c r="A24" s="12" t="n">
        <x:v>18</x:v>
      </x:c>
      <x:c r="B24" s="12" t="n">
        <x:v>18</x:v>
      </x:c>
      <x:c r="C24" s="12" t="n">
        <x:v>43</x:v>
      </x:c>
      <x:c r="D24" s="12" t="n">
        <x:v>-1</x:v>
      </x:c>
      <x:c r="E24" s="12" t="n">
        <x:v>0</x:v>
      </x:c>
      <x:c r="F24" s="12" t="n">
        <x:v>0</x:v>
      </x:c>
      <x:c r="G24" s="96" t="n">
        <x:f>IF(F24=1,ReadMe!$C$13,1)</x:f>
        <x:v>1</x:v>
      </x:c>
      <x:c r="H24" s="12" t="str">
        <x:v>主直道</x:v>
      </x:c>
      <x:c r="I24" s="12" t="n">
        <x:f>B24+ReadMe!$C$17-1</x:f>
        <x:v>19</x:v>
      </x:c>
      <x:c r="J24" s="12" t="n">
        <x:f>C24+ReadMe!$C$18-1</x:f>
        <x:v>52</x:v>
      </x:c>
      <x:c r="K24" s="12" t="n">
        <x:f>A24*ReadMe!$C$11</x:f>
        <x:v>90</x:v>
      </x:c>
      <x:c r="L24" s="12" t="str">
        <x:v>W</x:v>
      </x:c>
    </x:row>
    <x:row r="25">
      <x:c r="A25" t="n">
        <x:v>19</x:v>
      </x:c>
      <x:c r="B25" t="n">
        <x:v>17</x:v>
      </x:c>
      <x:c r="C25" t="n">
        <x:v>43</x:v>
      </x:c>
      <x:c r="D25" t="n">
        <x:v>-1</x:v>
      </x:c>
      <x:c r="E25" t="n">
        <x:v>0</x:v>
      </x:c>
      <x:c r="F25" t="n">
        <x:v>0</x:v>
      </x:c>
      <x:c r="G25" s="97" t="n">
        <x:f>IF(F25=1,ReadMe!$C$13,1)</x:f>
        <x:v>1</x:v>
      </x:c>
      <x:c r="H25" t="str">
        <x:v>主直道</x:v>
      </x:c>
      <x:c r="I25" t="n">
        <x:f>B25+ReadMe!$C$17-1</x:f>
        <x:v>18</x:v>
      </x:c>
      <x:c r="J25" t="n">
        <x:f>C25+ReadMe!$C$18-1</x:f>
        <x:v>52</x:v>
      </x:c>
      <x:c r="K25" t="n">
        <x:f>A25*ReadMe!$C$11</x:f>
        <x:v>95</x:v>
      </x:c>
      <x:c r="L25" t="str">
        <x:v>W</x:v>
      </x:c>
    </x:row>
    <x:row r="26">
      <x:c r="A26" t="n">
        <x:v>20</x:v>
      </x:c>
      <x:c r="B26" t="n">
        <x:v>16</x:v>
      </x:c>
      <x:c r="C26" t="n">
        <x:v>43</x:v>
      </x:c>
      <x:c r="D26" t="n">
        <x:v>-1</x:v>
      </x:c>
      <x:c r="E26" t="n">
        <x:v>0</x:v>
      </x:c>
      <x:c r="F26" t="n">
        <x:v>0</x:v>
      </x:c>
      <x:c r="G26" s="97" t="n">
        <x:f>IF(F26=1,ReadMe!$C$13,1)</x:f>
        <x:v>1</x:v>
      </x:c>
      <x:c r="H26" t="str">
        <x:v>主直道</x:v>
      </x:c>
      <x:c r="I26" t="n">
        <x:f>B26+ReadMe!$C$17-1</x:f>
        <x:v>17</x:v>
      </x:c>
      <x:c r="J26" t="n">
        <x:f>C26+ReadMe!$C$18-1</x:f>
        <x:v>52</x:v>
      </x:c>
      <x:c r="K26" t="n">
        <x:f>A26*ReadMe!$C$11</x:f>
        <x:v>100</x:v>
      </x:c>
      <x:c r="L26" t="str">
        <x:v>W</x:v>
      </x:c>
    </x:row>
    <x:row r="27">
      <x:c r="A27" t="n">
        <x:v>21</x:v>
      </x:c>
      <x:c r="B27" t="n">
        <x:v>15</x:v>
      </x:c>
      <x:c r="C27" t="n">
        <x:v>43</x:v>
      </x:c>
      <x:c r="D27" t="n">
        <x:v>-1</x:v>
      </x:c>
      <x:c r="E27" t="n">
        <x:v>0</x:v>
      </x:c>
      <x:c r="F27" t="n">
        <x:v>0</x:v>
      </x:c>
      <x:c r="G27" s="97" t="n">
        <x:f>IF(F27=1,ReadMe!$C$13,1)</x:f>
        <x:v>1</x:v>
      </x:c>
      <x:c r="H27" t="str">
        <x:v>主直道</x:v>
      </x:c>
      <x:c r="I27" t="n">
        <x:f>B27+ReadMe!$C$17-1</x:f>
        <x:v>16</x:v>
      </x:c>
      <x:c r="J27" t="n">
        <x:f>C27+ReadMe!$C$18-1</x:f>
        <x:v>52</x:v>
      </x:c>
      <x:c r="K27" t="n">
        <x:f>A27*ReadMe!$C$11</x:f>
        <x:v>105</x:v>
      </x:c>
      <x:c r="L27" t="str">
        <x:v>W</x:v>
      </x:c>
    </x:row>
    <x:row r="28">
      <x:c r="A28" t="n">
        <x:v>22</x:v>
      </x:c>
      <x:c r="B28" t="n">
        <x:v>14</x:v>
      </x:c>
      <x:c r="C28" t="n">
        <x:v>43</x:v>
      </x:c>
      <x:c r="D28" t="n">
        <x:v>-1</x:v>
      </x:c>
      <x:c r="E28" t="n">
        <x:v>0</x:v>
      </x:c>
      <x:c r="F28" t="n">
        <x:v>0</x:v>
      </x:c>
      <x:c r="G28" s="97" t="n">
        <x:f>IF(F28=1,ReadMe!$C$13,1)</x:f>
        <x:v>1</x:v>
      </x:c>
      <x:c r="H28" t="str">
        <x:v>主直道</x:v>
      </x:c>
      <x:c r="I28" t="n">
        <x:f>B28+ReadMe!$C$17-1</x:f>
        <x:v>15</x:v>
      </x:c>
      <x:c r="J28" t="n">
        <x:f>C28+ReadMe!$C$18-1</x:f>
        <x:v>52</x:v>
      </x:c>
      <x:c r="K28" t="n">
        <x:f>A28*ReadMe!$C$11</x:f>
        <x:v>110</x:v>
      </x:c>
      <x:c r="L28" t="str">
        <x:v>W</x:v>
      </x:c>
    </x:row>
    <x:row r="29">
      <x:c r="A29" t="n">
        <x:v>23</x:v>
      </x:c>
      <x:c r="B29" t="n">
        <x:v>13</x:v>
      </x:c>
      <x:c r="C29" t="n">
        <x:v>43</x:v>
      </x:c>
      <x:c r="D29" t="n">
        <x:v>-1</x:v>
      </x:c>
      <x:c r="E29" t="n">
        <x:v>0</x:v>
      </x:c>
      <x:c r="F29" t="n">
        <x:v>0</x:v>
      </x:c>
      <x:c r="G29" s="97" t="n">
        <x:f>IF(F29=1,ReadMe!$C$13,1)</x:f>
        <x:v>1</x:v>
      </x:c>
      <x:c r="H29" t="str">
        <x:v>主直道</x:v>
      </x:c>
      <x:c r="I29" t="n">
        <x:f>B29+ReadMe!$C$17-1</x:f>
        <x:v>14</x:v>
      </x:c>
      <x:c r="J29" t="n">
        <x:f>C29+ReadMe!$C$18-1</x:f>
        <x:v>52</x:v>
      </x:c>
      <x:c r="K29" t="n">
        <x:f>A29*ReadMe!$C$11</x:f>
        <x:v>115</x:v>
      </x:c>
      <x:c r="L29" t="str">
        <x:v>W</x:v>
      </x:c>
    </x:row>
    <x:row r="30">
      <x:c r="A30" t="n">
        <x:v>24</x:v>
      </x:c>
      <x:c r="B30" t="n">
        <x:v>12</x:v>
      </x:c>
      <x:c r="C30" t="n">
        <x:v>43</x:v>
      </x:c>
      <x:c r="D30" t="n">
        <x:v>-1</x:v>
      </x:c>
      <x:c r="E30" t="n">
        <x:v>0</x:v>
      </x:c>
      <x:c r="F30" t="n">
        <x:v>1</x:v>
      </x:c>
      <x:c r="G30" s="97" t="n">
        <x:f>IF(F30=1,ReadMe!$C$13,1)</x:f>
        <x:v>0.66</x:v>
      </x:c>
      <x:c r="H30" t="str">
        <x:v>主直道</x:v>
      </x:c>
      <x:c r="I30" t="n">
        <x:f>B30+ReadMe!$C$17-1</x:f>
        <x:v>13</x:v>
      </x:c>
      <x:c r="J30" t="n">
        <x:f>C30+ReadMe!$C$18-1</x:f>
        <x:v>52</x:v>
      </x:c>
      <x:c r="K30" t="n">
        <x:f>A30*ReadMe!$C$11</x:f>
        <x:v>120</x:v>
      </x:c>
      <x:c r="L30" t="str">
        <x:v>W</x:v>
      </x:c>
    </x:row>
    <x:row r="31">
      <x:c r="A31" t="n">
        <x:v>25</x:v>
      </x:c>
      <x:c r="B31" t="n">
        <x:v>11</x:v>
      </x:c>
      <x:c r="C31" t="n">
        <x:v>43</x:v>
      </x:c>
      <x:c r="D31" t="n">
        <x:v>-1</x:v>
      </x:c>
      <x:c r="E31" t="n">
        <x:v>0</x:v>
      </x:c>
      <x:c r="F31" t="n">
        <x:v>1</x:v>
      </x:c>
      <x:c r="G31" s="97" t="n">
        <x:f>IF(F31=1,ReadMe!$C$13,1)</x:f>
        <x:v>0.66</x:v>
      </x:c>
      <x:c r="H31" t="str">
        <x:v>主直道</x:v>
      </x:c>
      <x:c r="I31" t="n">
        <x:f>B31+ReadMe!$C$17-1</x:f>
        <x:v>12</x:v>
      </x:c>
      <x:c r="J31" t="n">
        <x:f>C31+ReadMe!$C$18-1</x:f>
        <x:v>52</x:v>
      </x:c>
      <x:c r="K31" t="n">
        <x:f>A31*ReadMe!$C$11</x:f>
        <x:v>125</x:v>
      </x:c>
      <x:c r="L31" t="str">
        <x:v>W</x:v>
      </x:c>
    </x:row>
    <x:row r="32">
      <x:c r="A32" t="n">
        <x:v>26</x:v>
      </x:c>
      <x:c r="B32" t="n">
        <x:v>10</x:v>
      </x:c>
      <x:c r="C32" t="n">
        <x:v>43</x:v>
      </x:c>
      <x:c r="D32" t="n">
        <x:v>-1</x:v>
      </x:c>
      <x:c r="E32" t="n">
        <x:v>0</x:v>
      </x:c>
      <x:c r="F32" t="n">
        <x:v>1</x:v>
      </x:c>
      <x:c r="G32" s="97" t="n">
        <x:f>IF(F32=1,ReadMe!$C$13,1)</x:f>
        <x:v>0.66</x:v>
      </x:c>
      <x:c r="H32" t="str">
        <x:v>主直道</x:v>
      </x:c>
      <x:c r="I32" t="n">
        <x:f>B32+ReadMe!$C$17-1</x:f>
        <x:v>11</x:v>
      </x:c>
      <x:c r="J32" t="n">
        <x:f>C32+ReadMe!$C$18-1</x:f>
        <x:v>52</x:v>
      </x:c>
      <x:c r="K32" t="n">
        <x:f>A32*ReadMe!$C$11</x:f>
        <x:v>130</x:v>
      </x:c>
      <x:c r="L32" t="str">
        <x:v>W</x:v>
      </x:c>
    </x:row>
    <x:row r="33">
      <x:c r="A33" t="n">
        <x:v>27</x:v>
      </x:c>
      <x:c r="B33" t="n">
        <x:v>9</x:v>
      </x:c>
      <x:c r="C33" t="n">
        <x:v>43</x:v>
      </x:c>
      <x:c r="D33" t="n">
        <x:v>-1</x:v>
      </x:c>
      <x:c r="E33" t="n">
        <x:v>0</x:v>
      </x:c>
      <x:c r="F33" t="n">
        <x:v>1</x:v>
      </x:c>
      <x:c r="G33" s="97" t="n">
        <x:f>IF(F33=1,ReadMe!$C$13,1)</x:f>
        <x:v>0.66</x:v>
      </x:c>
      <x:c r="H33" t="str">
        <x:v>主直道</x:v>
      </x:c>
      <x:c r="I33" t="n">
        <x:f>B33+ReadMe!$C$17-1</x:f>
        <x:v>10</x:v>
      </x:c>
      <x:c r="J33" t="n">
        <x:f>C33+ReadMe!$C$18-1</x:f>
        <x:v>52</x:v>
      </x:c>
      <x:c r="K33" t="n">
        <x:f>A33*ReadMe!$C$11</x:f>
        <x:v>135</x:v>
      </x:c>
      <x:c r="L33" t="str">
        <x:v>W</x:v>
      </x:c>
    </x:row>
    <x:row r="34">
      <x:c r="A34" t="n">
        <x:v>28</x:v>
      </x:c>
      <x:c r="B34" t="n">
        <x:v>8</x:v>
      </x:c>
      <x:c r="C34" t="n">
        <x:v>43</x:v>
      </x:c>
      <x:c r="D34" t="n">
        <x:v>-1</x:v>
      </x:c>
      <x:c r="E34" t="n">
        <x:v>0</x:v>
      </x:c>
      <x:c r="F34" t="n">
        <x:v>1</x:v>
      </x:c>
      <x:c r="G34" s="97" t="n">
        <x:f>IF(F34=1,ReadMe!$C$13,1)</x:f>
        <x:v>0.66</x:v>
      </x:c>
      <x:c r="H34" t="str">
        <x:v>主直道</x:v>
      </x:c>
      <x:c r="I34" t="n">
        <x:f>B34+ReadMe!$C$17-1</x:f>
        <x:v>9</x:v>
      </x:c>
      <x:c r="J34" t="n">
        <x:f>C34+ReadMe!$C$18-1</x:f>
        <x:v>52</x:v>
      </x:c>
      <x:c r="K34" t="n">
        <x:f>A34*ReadMe!$C$11</x:f>
        <x:v>140</x:v>
      </x:c>
      <x:c r="L34" t="str">
        <x:v>W</x:v>
      </x:c>
    </x:row>
    <x:row r="35">
      <x:c r="A35" t="n">
        <x:v>29</x:v>
      </x:c>
      <x:c r="B35" t="n">
        <x:v>7</x:v>
      </x:c>
      <x:c r="C35" t="n">
        <x:v>43</x:v>
      </x:c>
      <x:c r="D35" t="n">
        <x:v>0</x:v>
      </x:c>
      <x:c r="E35" t="n">
        <x:v>-1</x:v>
      </x:c>
      <x:c r="F35" t="n">
        <x:v>1</x:v>
      </x:c>
      <x:c r="G35" s="97" t="n">
        <x:f>IF(F35=1,ReadMe!$C$13,1)</x:f>
        <x:v>0.66</x:v>
      </x:c>
      <x:c r="H35" t="str">
        <x:v>主直道</x:v>
      </x:c>
      <x:c r="I35" t="n">
        <x:f>B35+ReadMe!$C$17-1</x:f>
        <x:v>8</x:v>
      </x:c>
      <x:c r="J35" t="n">
        <x:f>C35+ReadMe!$C$18-1</x:f>
        <x:v>52</x:v>
      </x:c>
      <x:c r="K35" t="n">
        <x:f>A35*ReadMe!$C$11</x:f>
        <x:v>145</x:v>
      </x:c>
      <x:c r="L35" t="str">
        <x:v>N</x:v>
      </x:c>
    </x:row>
    <x:row r="36">
      <x:c r="A36" t="n">
        <x:v>30</x:v>
      </x:c>
      <x:c r="B36" t="n">
        <x:v>7</x:v>
      </x:c>
      <x:c r="C36" t="n">
        <x:v>42</x:v>
      </x:c>
      <x:c r="D36" t="n">
        <x:v>0</x:v>
      </x:c>
      <x:c r="E36" t="n">
        <x:v>-1</x:v>
      </x:c>
      <x:c r="F36" t="n">
        <x:v>1</x:v>
      </x:c>
      <x:c r="G36" s="97" t="n">
        <x:f>IF(F36=1,ReadMe!$C$13,1)</x:f>
        <x:v>0.66</x:v>
      </x:c>
      <x:c r="H36" t="str">
        <x:v>左发卡</x:v>
      </x:c>
      <x:c r="I36" t="n">
        <x:f>B36+ReadMe!$C$17-1</x:f>
        <x:v>8</x:v>
      </x:c>
      <x:c r="J36" t="n">
        <x:f>C36+ReadMe!$C$18-1</x:f>
        <x:v>51</x:v>
      </x:c>
      <x:c r="K36" t="n">
        <x:f>A36*ReadMe!$C$11</x:f>
        <x:v>150</x:v>
      </x:c>
      <x:c r="L36" t="str">
        <x:v>N</x:v>
      </x:c>
    </x:row>
    <x:row r="37">
      <x:c r="A37" t="n">
        <x:v>31</x:v>
      </x:c>
      <x:c r="B37" t="n">
        <x:v>7</x:v>
      </x:c>
      <x:c r="C37" t="n">
        <x:v>41</x:v>
      </x:c>
      <x:c r="D37" t="n">
        <x:v>0</x:v>
      </x:c>
      <x:c r="E37" t="n">
        <x:v>-1</x:v>
      </x:c>
      <x:c r="F37" t="n">
        <x:v>1</x:v>
      </x:c>
      <x:c r="G37" s="97" t="n">
        <x:f>IF(F37=1,ReadMe!$C$13,1)</x:f>
        <x:v>0.66</x:v>
      </x:c>
      <x:c r="H37" t="str">
        <x:v>左发卡</x:v>
      </x:c>
      <x:c r="I37" t="n">
        <x:f>B37+ReadMe!$C$17-1</x:f>
        <x:v>8</x:v>
      </x:c>
      <x:c r="J37" t="n">
        <x:f>C37+ReadMe!$C$18-1</x:f>
        <x:v>50</x:v>
      </x:c>
      <x:c r="K37" t="n">
        <x:f>A37*ReadMe!$C$11</x:f>
        <x:v>155</x:v>
      </x:c>
      <x:c r="L37" t="str">
        <x:v>N</x:v>
      </x:c>
    </x:row>
    <x:row r="38">
      <x:c r="A38" t="n">
        <x:v>32</x:v>
      </x:c>
      <x:c r="B38" t="n">
        <x:v>7</x:v>
      </x:c>
      <x:c r="C38" t="n">
        <x:v>40</x:v>
      </x:c>
      <x:c r="D38" t="n">
        <x:v>0</x:v>
      </x:c>
      <x:c r="E38" t="n">
        <x:v>-1</x:v>
      </x:c>
      <x:c r="F38" t="n">
        <x:v>1</x:v>
      </x:c>
      <x:c r="G38" s="97" t="n">
        <x:f>IF(F38=1,ReadMe!$C$13,1)</x:f>
        <x:v>0.66</x:v>
      </x:c>
      <x:c r="H38" t="str">
        <x:v>左发卡</x:v>
      </x:c>
      <x:c r="I38" t="n">
        <x:f>B38+ReadMe!$C$17-1</x:f>
        <x:v>8</x:v>
      </x:c>
      <x:c r="J38" t="n">
        <x:f>C38+ReadMe!$C$18-1</x:f>
        <x:v>49</x:v>
      </x:c>
      <x:c r="K38" t="n">
        <x:f>A38*ReadMe!$C$11</x:f>
        <x:v>160</x:v>
      </x:c>
      <x:c r="L38" t="str">
        <x:v>N</x:v>
      </x:c>
    </x:row>
    <x:row r="39">
      <x:c r="A39" t="n">
        <x:v>33</x:v>
      </x:c>
      <x:c r="B39" t="n">
        <x:v>7</x:v>
      </x:c>
      <x:c r="C39" t="n">
        <x:v>39</x:v>
      </x:c>
      <x:c r="D39" t="n">
        <x:v>0</x:v>
      </x:c>
      <x:c r="E39" t="n">
        <x:v>-1</x:v>
      </x:c>
      <x:c r="F39" t="n">
        <x:v>1</x:v>
      </x:c>
      <x:c r="G39" s="97" t="n">
        <x:f>IF(F39=1,ReadMe!$C$13,1)</x:f>
        <x:v>0.66</x:v>
      </x:c>
      <x:c r="H39" t="str">
        <x:v>左发卡</x:v>
      </x:c>
      <x:c r="I39" t="n">
        <x:f>B39+ReadMe!$C$17-1</x:f>
        <x:v>8</x:v>
      </x:c>
      <x:c r="J39" t="n">
        <x:f>C39+ReadMe!$C$18-1</x:f>
        <x:v>48</x:v>
      </x:c>
      <x:c r="K39" t="n">
        <x:f>A39*ReadMe!$C$11</x:f>
        <x:v>165</x:v>
      </x:c>
      <x:c r="L39" t="str">
        <x:v>N</x:v>
      </x:c>
    </x:row>
    <x:row r="40">
      <x:c r="A40" t="n">
        <x:v>34</x:v>
      </x:c>
      <x:c r="B40" t="n">
        <x:v>7</x:v>
      </x:c>
      <x:c r="C40" t="n">
        <x:v>38</x:v>
      </x:c>
      <x:c r="D40" t="n">
        <x:v>0</x:v>
      </x:c>
      <x:c r="E40" t="n">
        <x:v>-1</x:v>
      </x:c>
      <x:c r="F40" t="n">
        <x:v>1</x:v>
      </x:c>
      <x:c r="G40" s="97" t="n">
        <x:f>IF(F40=1,ReadMe!$C$13,1)</x:f>
        <x:v>0.66</x:v>
      </x:c>
      <x:c r="H40" t="str">
        <x:v>左发卡</x:v>
      </x:c>
      <x:c r="I40" t="n">
        <x:f>B40+ReadMe!$C$17-1</x:f>
        <x:v>8</x:v>
      </x:c>
      <x:c r="J40" t="n">
        <x:f>C40+ReadMe!$C$18-1</x:f>
        <x:v>47</x:v>
      </x:c>
      <x:c r="K40" t="n">
        <x:f>A40*ReadMe!$C$11</x:f>
        <x:v>170</x:v>
      </x:c>
      <x:c r="L40" t="str">
        <x:v>N</x:v>
      </x:c>
    </x:row>
    <x:row r="41">
      <x:c r="A41" t="n">
        <x:v>35</x:v>
      </x:c>
      <x:c r="B41" t="n">
        <x:v>7</x:v>
      </x:c>
      <x:c r="C41" t="n">
        <x:v>37</x:v>
      </x:c>
      <x:c r="D41" t="n">
        <x:v>0</x:v>
      </x:c>
      <x:c r="E41" t="n">
        <x:v>-1</x:v>
      </x:c>
      <x:c r="F41" t="n">
        <x:v>0</x:v>
      </x:c>
      <x:c r="G41" s="97" t="n">
        <x:f>IF(F41=1,ReadMe!$C$13,1)</x:f>
        <x:v>1</x:v>
      </x:c>
      <x:c r="H41" t="str">
        <x:v>左发卡</x:v>
      </x:c>
      <x:c r="I41" t="n">
        <x:f>B41+ReadMe!$C$17-1</x:f>
        <x:v>8</x:v>
      </x:c>
      <x:c r="J41" t="n">
        <x:f>C41+ReadMe!$C$18-1</x:f>
        <x:v>46</x:v>
      </x:c>
      <x:c r="K41" t="n">
        <x:f>A41*ReadMe!$C$11</x:f>
        <x:v>175</x:v>
      </x:c>
      <x:c r="L41" t="str">
        <x:v>N</x:v>
      </x:c>
    </x:row>
    <x:row r="42">
      <x:c r="A42" t="n">
        <x:v>36</x:v>
      </x:c>
      <x:c r="B42" t="n">
        <x:v>7</x:v>
      </x:c>
      <x:c r="C42" t="n">
        <x:v>36</x:v>
      </x:c>
      <x:c r="D42" t="n">
        <x:v>0</x:v>
      </x:c>
      <x:c r="E42" t="n">
        <x:v>-1</x:v>
      </x:c>
      <x:c r="F42" t="n">
        <x:v>0</x:v>
      </x:c>
      <x:c r="G42" s="97" t="n">
        <x:f>IF(F42=1,ReadMe!$C$13,1)</x:f>
        <x:v>1</x:v>
      </x:c>
      <x:c r="H42" t="str">
        <x:v>左发卡</x:v>
      </x:c>
      <x:c r="I42" t="n">
        <x:f>B42+ReadMe!$C$17-1</x:f>
        <x:v>8</x:v>
      </x:c>
      <x:c r="J42" t="n">
        <x:f>C42+ReadMe!$C$18-1</x:f>
        <x:v>45</x:v>
      </x:c>
      <x:c r="K42" t="n">
        <x:f>A42*ReadMe!$C$11</x:f>
        <x:v>180</x:v>
      </x:c>
      <x:c r="L42" t="str">
        <x:v>N</x:v>
      </x:c>
    </x:row>
    <x:row r="43">
      <x:c r="A43" t="n">
        <x:v>37</x:v>
      </x:c>
      <x:c r="B43" t="n">
        <x:v>7</x:v>
      </x:c>
      <x:c r="C43" t="n">
        <x:v>35</x:v>
      </x:c>
      <x:c r="D43" t="n">
        <x:v>0</x:v>
      </x:c>
      <x:c r="E43" t="n">
        <x:v>-1</x:v>
      </x:c>
      <x:c r="F43" t="n">
        <x:v>0</x:v>
      </x:c>
      <x:c r="G43" s="97" t="n">
        <x:f>IF(F43=1,ReadMe!$C$13,1)</x:f>
        <x:v>1</x:v>
      </x:c>
      <x:c r="H43" t="str">
        <x:v>左发卡</x:v>
      </x:c>
      <x:c r="I43" t="n">
        <x:f>B43+ReadMe!$C$17-1</x:f>
        <x:v>8</x:v>
      </x:c>
      <x:c r="J43" t="n">
        <x:f>C43+ReadMe!$C$18-1</x:f>
        <x:v>44</x:v>
      </x:c>
      <x:c r="K43" t="n">
        <x:f>A43*ReadMe!$C$11</x:f>
        <x:v>185</x:v>
      </x:c>
      <x:c r="L43" t="str">
        <x:v>N</x:v>
      </x:c>
    </x:row>
    <x:row r="44">
      <x:c r="A44" t="n">
        <x:v>38</x:v>
      </x:c>
      <x:c r="B44" t="n">
        <x:v>7</x:v>
      </x:c>
      <x:c r="C44" t="n">
        <x:v>34</x:v>
      </x:c>
      <x:c r="D44" t="n">
        <x:v>0</x:v>
      </x:c>
      <x:c r="E44" t="n">
        <x:v>-1</x:v>
      </x:c>
      <x:c r="F44" t="n">
        <x:v>1</x:v>
      </x:c>
      <x:c r="G44" s="97" t="n">
        <x:f>IF(F44=1,ReadMe!$C$13,1)</x:f>
        <x:v>0.66</x:v>
      </x:c>
      <x:c r="H44" t="str">
        <x:v>左发卡</x:v>
      </x:c>
      <x:c r="I44" t="n">
        <x:f>B44+ReadMe!$C$17-1</x:f>
        <x:v>8</x:v>
      </x:c>
      <x:c r="J44" t="n">
        <x:f>C44+ReadMe!$C$18-1</x:f>
        <x:v>43</x:v>
      </x:c>
      <x:c r="K44" t="n">
        <x:f>A44*ReadMe!$C$11</x:f>
        <x:v>190</x:v>
      </x:c>
      <x:c r="L44" t="str">
        <x:v>N</x:v>
      </x:c>
    </x:row>
    <x:row r="45">
      <x:c r="A45" t="n">
        <x:v>39</x:v>
      </x:c>
      <x:c r="B45" t="n">
        <x:v>7</x:v>
      </x:c>
      <x:c r="C45" t="n">
        <x:v>33</x:v>
      </x:c>
      <x:c r="D45" t="n">
        <x:v>0</x:v>
      </x:c>
      <x:c r="E45" t="n">
        <x:v>-1</x:v>
      </x:c>
      <x:c r="F45" t="n">
        <x:v>1</x:v>
      </x:c>
      <x:c r="G45" s="97" t="n">
        <x:f>IF(F45=1,ReadMe!$C$13,1)</x:f>
        <x:v>0.66</x:v>
      </x:c>
      <x:c r="H45" t="str">
        <x:v>左发卡</x:v>
      </x:c>
      <x:c r="I45" t="n">
        <x:f>B45+ReadMe!$C$17-1</x:f>
        <x:v>8</x:v>
      </x:c>
      <x:c r="J45" t="n">
        <x:f>C45+ReadMe!$C$18-1</x:f>
        <x:v>42</x:v>
      </x:c>
      <x:c r="K45" t="n">
        <x:f>A45*ReadMe!$C$11</x:f>
        <x:v>195</x:v>
      </x:c>
      <x:c r="L45" t="str">
        <x:v>N</x:v>
      </x:c>
    </x:row>
    <x:row r="46">
      <x:c r="A46" t="n">
        <x:v>40</x:v>
      </x:c>
      <x:c r="B46" t="n">
        <x:v>7</x:v>
      </x:c>
      <x:c r="C46" t="n">
        <x:v>32</x:v>
      </x:c>
      <x:c r="D46" t="n">
        <x:v>0</x:v>
      </x:c>
      <x:c r="E46" t="n">
        <x:v>-1</x:v>
      </x:c>
      <x:c r="F46" t="n">
        <x:v>1</x:v>
      </x:c>
      <x:c r="G46" s="97" t="n">
        <x:f>IF(F46=1,ReadMe!$C$13,1)</x:f>
        <x:v>0.66</x:v>
      </x:c>
      <x:c r="H46" t="str">
        <x:v>左发卡</x:v>
      </x:c>
      <x:c r="I46" t="n">
        <x:f>B46+ReadMe!$C$17-1</x:f>
        <x:v>8</x:v>
      </x:c>
      <x:c r="J46" t="n">
        <x:f>C46+ReadMe!$C$18-1</x:f>
        <x:v>41</x:v>
      </x:c>
      <x:c r="K46" t="n">
        <x:f>A46*ReadMe!$C$11</x:f>
        <x:v>200</x:v>
      </x:c>
      <x:c r="L46" t="str">
        <x:v>N</x:v>
      </x:c>
    </x:row>
    <x:row r="47">
      <x:c r="A47" t="n">
        <x:v>41</x:v>
      </x:c>
      <x:c r="B47" t="n">
        <x:v>7</x:v>
      </x:c>
      <x:c r="C47" t="n">
        <x:v>31</x:v>
      </x:c>
      <x:c r="D47" t="n">
        <x:v>0</x:v>
      </x:c>
      <x:c r="E47" t="n">
        <x:v>-1</x:v>
      </x:c>
      <x:c r="F47" t="n">
        <x:v>1</x:v>
      </x:c>
      <x:c r="G47" s="97" t="n">
        <x:f>IF(F47=1,ReadMe!$C$13,1)</x:f>
        <x:v>0.66</x:v>
      </x:c>
      <x:c r="H47" t="str">
        <x:v>左发卡</x:v>
      </x:c>
      <x:c r="I47" t="n">
        <x:f>B47+ReadMe!$C$17-1</x:f>
        <x:v>8</x:v>
      </x:c>
      <x:c r="J47" t="n">
        <x:f>C47+ReadMe!$C$18-1</x:f>
        <x:v>40</x:v>
      </x:c>
      <x:c r="K47" t="n">
        <x:f>A47*ReadMe!$C$11</x:f>
        <x:v>205</x:v>
      </x:c>
      <x:c r="L47" t="str">
        <x:v>N</x:v>
      </x:c>
    </x:row>
    <x:row r="48">
      <x:c r="A48" t="n">
        <x:v>42</x:v>
      </x:c>
      <x:c r="B48" t="n">
        <x:v>7</x:v>
      </x:c>
      <x:c r="C48" t="n">
        <x:v>30</x:v>
      </x:c>
      <x:c r="D48" t="n">
        <x:v>0</x:v>
      </x:c>
      <x:c r="E48" t="n">
        <x:v>-1</x:v>
      </x:c>
      <x:c r="F48" t="n">
        <x:v>1</x:v>
      </x:c>
      <x:c r="G48" s="97" t="n">
        <x:f>IF(F48=1,ReadMe!$C$13,1)</x:f>
        <x:v>0.66</x:v>
      </x:c>
      <x:c r="H48" t="str">
        <x:v>左发卡</x:v>
      </x:c>
      <x:c r="I48" t="n">
        <x:f>B48+ReadMe!$C$17-1</x:f>
        <x:v>8</x:v>
      </x:c>
      <x:c r="J48" t="n">
        <x:f>C48+ReadMe!$C$18-1</x:f>
        <x:v>39</x:v>
      </x:c>
      <x:c r="K48" t="n">
        <x:f>A48*ReadMe!$C$11</x:f>
        <x:v>210</x:v>
      </x:c>
      <x:c r="L48" t="str">
        <x:v>N</x:v>
      </x:c>
    </x:row>
    <x:row r="49">
      <x:c r="A49" t="n">
        <x:v>43</x:v>
      </x:c>
      <x:c r="B49" t="n">
        <x:v>7</x:v>
      </x:c>
      <x:c r="C49" t="n">
        <x:v>29</x:v>
      </x:c>
      <x:c r="D49" t="n">
        <x:v>1</x:v>
      </x:c>
      <x:c r="E49" t="n">
        <x:v>0</x:v>
      </x:c>
      <x:c r="F49" t="n">
        <x:v>1</x:v>
      </x:c>
      <x:c r="G49" s="97" t="n">
        <x:f>IF(F49=1,ReadMe!$C$13,1)</x:f>
        <x:v>0.66</x:v>
      </x:c>
      <x:c r="H49" t="str">
        <x:v>左发卡</x:v>
      </x:c>
      <x:c r="I49" t="n">
        <x:f>B49+ReadMe!$C$17-1</x:f>
        <x:v>8</x:v>
      </x:c>
      <x:c r="J49" t="n">
        <x:f>C49+ReadMe!$C$18-1</x:f>
        <x:v>38</x:v>
      </x:c>
      <x:c r="K49" t="n">
        <x:f>A49*ReadMe!$C$11</x:f>
        <x:v>215</x:v>
      </x:c>
      <x:c r="L49" t="str">
        <x:v>E</x:v>
      </x:c>
    </x:row>
    <x:row r="50">
      <x:c r="A50" t="n">
        <x:v>44</x:v>
      </x:c>
      <x:c r="B50" t="n">
        <x:v>8</x:v>
      </x:c>
      <x:c r="C50" t="n">
        <x:v>29</x:v>
      </x:c>
      <x:c r="D50" t="n">
        <x:v>1</x:v>
      </x:c>
      <x:c r="E50" t="n">
        <x:v>0</x:v>
      </x:c>
      <x:c r="F50" t="n">
        <x:v>1</x:v>
      </x:c>
      <x:c r="G50" s="97" t="n">
        <x:f>IF(F50=1,ReadMe!$C$13,1)</x:f>
        <x:v>0.66</x:v>
      </x:c>
      <x:c r="H50" t="str">
        <x:v>左发卡</x:v>
      </x:c>
      <x:c r="I50" t="n">
        <x:f>B50+ReadMe!$C$17-1</x:f>
        <x:v>9</x:v>
      </x:c>
      <x:c r="J50" t="n">
        <x:f>C50+ReadMe!$C$18-1</x:f>
        <x:v>38</x:v>
      </x:c>
      <x:c r="K50" t="n">
        <x:f>A50*ReadMe!$C$11</x:f>
        <x:v>220</x:v>
      </x:c>
      <x:c r="L50" t="str">
        <x:v>E</x:v>
      </x:c>
    </x:row>
    <x:row r="51">
      <x:c r="A51" t="n">
        <x:v>45</x:v>
      </x:c>
      <x:c r="B51" t="n">
        <x:v>9</x:v>
      </x:c>
      <x:c r="C51" t="n">
        <x:v>29</x:v>
      </x:c>
      <x:c r="D51" t="n">
        <x:v>1</x:v>
      </x:c>
      <x:c r="E51" t="n">
        <x:v>0</x:v>
      </x:c>
      <x:c r="F51" t="n">
        <x:v>1</x:v>
      </x:c>
      <x:c r="G51" s="97" t="n">
        <x:f>IF(F51=1,ReadMe!$C$13,1)</x:f>
        <x:v>0.66</x:v>
      </x:c>
      <x:c r="H51" t="str">
        <x:v>左发卡</x:v>
      </x:c>
      <x:c r="I51" t="n">
        <x:f>B51+ReadMe!$C$17-1</x:f>
        <x:v>10</x:v>
      </x:c>
      <x:c r="J51" t="n">
        <x:f>C51+ReadMe!$C$18-1</x:f>
        <x:v>38</x:v>
      </x:c>
      <x:c r="K51" t="n">
        <x:f>A51*ReadMe!$C$11</x:f>
        <x:v>225</x:v>
      </x:c>
      <x:c r="L51" t="str">
        <x:v>E</x:v>
      </x:c>
    </x:row>
    <x:row r="52">
      <x:c r="A52" t="n">
        <x:v>46</x:v>
      </x:c>
      <x:c r="B52" t="n">
        <x:v>10</x:v>
      </x:c>
      <x:c r="C52" t="n">
        <x:v>29</x:v>
      </x:c>
      <x:c r="D52" t="n">
        <x:v>1</x:v>
      </x:c>
      <x:c r="E52" t="n">
        <x:v>0</x:v>
      </x:c>
      <x:c r="F52" t="n">
        <x:v>1</x:v>
      </x:c>
      <x:c r="G52" s="97" t="n">
        <x:f>IF(F52=1,ReadMe!$C$13,1)</x:f>
        <x:v>0.66</x:v>
      </x:c>
      <x:c r="H52" t="str">
        <x:v>左发卡</x:v>
      </x:c>
      <x:c r="I52" t="n">
        <x:f>B52+ReadMe!$C$17-1</x:f>
        <x:v>11</x:v>
      </x:c>
      <x:c r="J52" t="n">
        <x:f>C52+ReadMe!$C$18-1</x:f>
        <x:v>38</x:v>
      </x:c>
      <x:c r="K52" t="n">
        <x:f>A52*ReadMe!$C$11</x:f>
        <x:v>230</x:v>
      </x:c>
      <x:c r="L52" t="str">
        <x:v>E</x:v>
      </x:c>
    </x:row>
    <x:row r="53">
      <x:c r="A53" t="n">
        <x:v>47</x:v>
      </x:c>
      <x:c r="B53" t="n">
        <x:v>11</x:v>
      </x:c>
      <x:c r="C53" t="n">
        <x:v>29</x:v>
      </x:c>
      <x:c r="D53" t="n">
        <x:v>1</x:v>
      </x:c>
      <x:c r="E53" t="n">
        <x:v>0</x:v>
      </x:c>
      <x:c r="F53" t="n">
        <x:v>1</x:v>
      </x:c>
      <x:c r="G53" s="97" t="n">
        <x:f>IF(F53=1,ReadMe!$C$13,1)</x:f>
        <x:v>0.66</x:v>
      </x:c>
      <x:c r="H53" t="str">
        <x:v>左发卡</x:v>
      </x:c>
      <x:c r="I53" t="n">
        <x:f>B53+ReadMe!$C$17-1</x:f>
        <x:v>12</x:v>
      </x:c>
      <x:c r="J53" t="n">
        <x:f>C53+ReadMe!$C$18-1</x:f>
        <x:v>38</x:v>
      </x:c>
      <x:c r="K53" t="n">
        <x:f>A53*ReadMe!$C$11</x:f>
        <x:v>235</x:v>
      </x:c>
      <x:c r="L53" t="str">
        <x:v>E</x:v>
      </x:c>
    </x:row>
    <x:row r="54">
      <x:c r="A54" t="n">
        <x:v>48</x:v>
      </x:c>
      <x:c r="B54" t="n">
        <x:v>12</x:v>
      </x:c>
      <x:c r="C54" t="n">
        <x:v>29</x:v>
      </x:c>
      <x:c r="D54" t="n">
        <x:v>1</x:v>
      </x:c>
      <x:c r="E54" t="n">
        <x:v>0</x:v>
      </x:c>
      <x:c r="F54" t="n">
        <x:v>1</x:v>
      </x:c>
      <x:c r="G54" s="97" t="n">
        <x:f>IF(F54=1,ReadMe!$C$13,1)</x:f>
        <x:v>0.66</x:v>
      </x:c>
      <x:c r="H54" t="str">
        <x:v>左发卡</x:v>
      </x:c>
      <x:c r="I54" t="n">
        <x:f>B54+ReadMe!$C$17-1</x:f>
        <x:v>13</x:v>
      </x:c>
      <x:c r="J54" t="n">
        <x:f>C54+ReadMe!$C$18-1</x:f>
        <x:v>38</x:v>
      </x:c>
      <x:c r="K54" t="n">
        <x:f>A54*ReadMe!$C$11</x:f>
        <x:v>240</x:v>
      </x:c>
      <x:c r="L54" t="str">
        <x:v>E</x:v>
      </x:c>
    </x:row>
    <x:row r="55">
      <x:c r="A55" t="n">
        <x:v>49</x:v>
      </x:c>
      <x:c r="B55" t="n">
        <x:v>13</x:v>
      </x:c>
      <x:c r="C55" t="n">
        <x:v>29</x:v>
      </x:c>
      <x:c r="D55" t="n">
        <x:v>1</x:v>
      </x:c>
      <x:c r="E55" t="n">
        <x:v>0</x:v>
      </x:c>
      <x:c r="F55" t="n">
        <x:v>0</x:v>
      </x:c>
      <x:c r="G55" s="97" t="n">
        <x:f>IF(F55=1,ReadMe!$C$13,1)</x:f>
        <x:v>1</x:v>
      </x:c>
      <x:c r="H55" t="str">
        <x:v>左发卡</x:v>
      </x:c>
      <x:c r="I55" t="n">
        <x:f>B55+ReadMe!$C$17-1</x:f>
        <x:v>14</x:v>
      </x:c>
      <x:c r="J55" t="n">
        <x:f>C55+ReadMe!$C$18-1</x:f>
        <x:v>38</x:v>
      </x:c>
      <x:c r="K55" t="n">
        <x:f>A55*ReadMe!$C$11</x:f>
        <x:v>245</x:v>
      </x:c>
      <x:c r="L55" t="str">
        <x:v>E</x:v>
      </x:c>
    </x:row>
    <x:row r="56">
      <x:c r="A56" t="n">
        <x:v>50</x:v>
      </x:c>
      <x:c r="B56" t="n">
        <x:v>14</x:v>
      </x:c>
      <x:c r="C56" t="n">
        <x:v>29</x:v>
      </x:c>
      <x:c r="D56" t="n">
        <x:v>1</x:v>
      </x:c>
      <x:c r="E56" t="n">
        <x:v>0</x:v>
      </x:c>
      <x:c r="F56" t="n">
        <x:v>0</x:v>
      </x:c>
      <x:c r="G56" s="97" t="n">
        <x:f>IF(F56=1,ReadMe!$C$13,1)</x:f>
        <x:v>1</x:v>
      </x:c>
      <x:c r="H56" t="str">
        <x:v>左发卡</x:v>
      </x:c>
      <x:c r="I56" t="n">
        <x:f>B56+ReadMe!$C$17-1</x:f>
        <x:v>15</x:v>
      </x:c>
      <x:c r="J56" t="n">
        <x:f>C56+ReadMe!$C$18-1</x:f>
        <x:v>38</x:v>
      </x:c>
      <x:c r="K56" t="n">
        <x:f>A56*ReadMe!$C$11</x:f>
        <x:v>250</x:v>
      </x:c>
      <x:c r="L56" t="str">
        <x:v>E</x:v>
      </x:c>
    </x:row>
    <x:row r="57">
      <x:c r="A57" t="n">
        <x:v>51</x:v>
      </x:c>
      <x:c r="B57" t="n">
        <x:v>15</x:v>
      </x:c>
      <x:c r="C57" t="n">
        <x:v>29</x:v>
      </x:c>
      <x:c r="D57" t="n">
        <x:v>1</x:v>
      </x:c>
      <x:c r="E57" t="n">
        <x:v>0</x:v>
      </x:c>
      <x:c r="F57" t="n">
        <x:v>0</x:v>
      </x:c>
      <x:c r="G57" s="97" t="n">
        <x:f>IF(F57=1,ReadMe!$C$13,1)</x:f>
        <x:v>1</x:v>
      </x:c>
      <x:c r="H57" t="str">
        <x:v>左发卡</x:v>
      </x:c>
      <x:c r="I57" t="n">
        <x:f>B57+ReadMe!$C$17-1</x:f>
        <x:v>16</x:v>
      </x:c>
      <x:c r="J57" t="n">
        <x:f>C57+ReadMe!$C$18-1</x:f>
        <x:v>38</x:v>
      </x:c>
      <x:c r="K57" t="n">
        <x:f>A57*ReadMe!$C$11</x:f>
        <x:v>255</x:v>
      </x:c>
      <x:c r="L57" t="str">
        <x:v>E</x:v>
      </x:c>
    </x:row>
    <x:row r="58">
      <x:c r="A58" t="n">
        <x:v>52</x:v>
      </x:c>
      <x:c r="B58" t="n">
        <x:v>16</x:v>
      </x:c>
      <x:c r="C58" t="n">
        <x:v>29</x:v>
      </x:c>
      <x:c r="D58" t="n">
        <x:v>1</x:v>
      </x:c>
      <x:c r="E58" t="n">
        <x:v>0</x:v>
      </x:c>
      <x:c r="F58" t="n">
        <x:v>1</x:v>
      </x:c>
      <x:c r="G58" s="97" t="n">
        <x:f>IF(F58=1,ReadMe!$C$13,1)</x:f>
        <x:v>0.66</x:v>
      </x:c>
      <x:c r="H58" t="str">
        <x:v>左发卡</x:v>
      </x:c>
      <x:c r="I58" t="n">
        <x:f>B58+ReadMe!$C$17-1</x:f>
        <x:v>17</x:v>
      </x:c>
      <x:c r="J58" t="n">
        <x:f>C58+ReadMe!$C$18-1</x:f>
        <x:v>38</x:v>
      </x:c>
      <x:c r="K58" t="n">
        <x:f>A58*ReadMe!$C$11</x:f>
        <x:v>260</x:v>
      </x:c>
      <x:c r="L58" t="str">
        <x:v>E</x:v>
      </x:c>
    </x:row>
    <x:row r="59">
      <x:c r="A59" t="n">
        <x:v>53</x:v>
      </x:c>
      <x:c r="B59" t="n">
        <x:v>17</x:v>
      </x:c>
      <x:c r="C59" t="n">
        <x:v>29</x:v>
      </x:c>
      <x:c r="D59" t="n">
        <x:v>1</x:v>
      </x:c>
      <x:c r="E59" t="n">
        <x:v>0</x:v>
      </x:c>
      <x:c r="F59" t="n">
        <x:v>1</x:v>
      </x:c>
      <x:c r="G59" s="97" t="n">
        <x:f>IF(F59=1,ReadMe!$C$13,1)</x:f>
        <x:v>0.66</x:v>
      </x:c>
      <x:c r="H59" t="str">
        <x:v>左发卡</x:v>
      </x:c>
      <x:c r="I59" t="n">
        <x:f>B59+ReadMe!$C$17-1</x:f>
        <x:v>18</x:v>
      </x:c>
      <x:c r="J59" t="n">
        <x:f>C59+ReadMe!$C$18-1</x:f>
        <x:v>38</x:v>
      </x:c>
      <x:c r="K59" t="n">
        <x:f>A59*ReadMe!$C$11</x:f>
        <x:v>265</x:v>
      </x:c>
      <x:c r="L59" t="str">
        <x:v>E</x:v>
      </x:c>
    </x:row>
    <x:row r="60">
      <x:c r="A60" t="n">
        <x:v>54</x:v>
      </x:c>
      <x:c r="B60" t="n">
        <x:v>18</x:v>
      </x:c>
      <x:c r="C60" t="n">
        <x:v>29</x:v>
      </x:c>
      <x:c r="D60" t="n">
        <x:v>1</x:v>
      </x:c>
      <x:c r="E60" t="n">
        <x:v>0</x:v>
      </x:c>
      <x:c r="F60" t="n">
        <x:v>1</x:v>
      </x:c>
      <x:c r="G60" s="97" t="n">
        <x:f>IF(F60=1,ReadMe!$C$13,1)</x:f>
        <x:v>0.66</x:v>
      </x:c>
      <x:c r="H60" t="str">
        <x:v>左发卡</x:v>
      </x:c>
      <x:c r="I60" t="n">
        <x:f>B60+ReadMe!$C$17-1</x:f>
        <x:v>19</x:v>
      </x:c>
      <x:c r="J60" t="n">
        <x:f>C60+ReadMe!$C$18-1</x:f>
        <x:v>38</x:v>
      </x:c>
      <x:c r="K60" t="n">
        <x:f>A60*ReadMe!$C$11</x:f>
        <x:v>270</x:v>
      </x:c>
      <x:c r="L60" t="str">
        <x:v>E</x:v>
      </x:c>
    </x:row>
    <x:row r="61">
      <x:c r="A61" t="n">
        <x:v>55</x:v>
      </x:c>
      <x:c r="B61" t="n">
        <x:v>19</x:v>
      </x:c>
      <x:c r="C61" t="n">
        <x:v>29</x:v>
      </x:c>
      <x:c r="D61" t="n">
        <x:v>1</x:v>
      </x:c>
      <x:c r="E61" t="n">
        <x:v>0</x:v>
      </x:c>
      <x:c r="F61" t="n">
        <x:v>1</x:v>
      </x:c>
      <x:c r="G61" s="97" t="n">
        <x:f>IF(F61=1,ReadMe!$C$13,1)</x:f>
        <x:v>0.66</x:v>
      </x:c>
      <x:c r="H61" t="str">
        <x:v>左发卡</x:v>
      </x:c>
      <x:c r="I61" t="n">
        <x:f>B61+ReadMe!$C$17-1</x:f>
        <x:v>20</x:v>
      </x:c>
      <x:c r="J61" t="n">
        <x:f>C61+ReadMe!$C$18-1</x:f>
        <x:v>38</x:v>
      </x:c>
      <x:c r="K61" t="n">
        <x:f>A61*ReadMe!$C$11</x:f>
        <x:v>275</x:v>
      </x:c>
      <x:c r="L61" t="str">
        <x:v>E</x:v>
      </x:c>
    </x:row>
    <x:row r="62">
      <x:c r="A62" t="n">
        <x:v>56</x:v>
      </x:c>
      <x:c r="B62" t="n">
        <x:v>20</x:v>
      </x:c>
      <x:c r="C62" t="n">
        <x:v>29</x:v>
      </x:c>
      <x:c r="D62" t="n">
        <x:v>1</x:v>
      </x:c>
      <x:c r="E62" t="n">
        <x:v>0</x:v>
      </x:c>
      <x:c r="F62" t="n">
        <x:v>1</x:v>
      </x:c>
      <x:c r="G62" s="97" t="n">
        <x:f>IF(F62=1,ReadMe!$C$13,1)</x:f>
        <x:v>0.66</x:v>
      </x:c>
      <x:c r="H62" t="str">
        <x:v>左发卡</x:v>
      </x:c>
      <x:c r="I62" t="n">
        <x:f>B62+ReadMe!$C$17-1</x:f>
        <x:v>21</x:v>
      </x:c>
      <x:c r="J62" t="n">
        <x:f>C62+ReadMe!$C$18-1</x:f>
        <x:v>38</x:v>
      </x:c>
      <x:c r="K62" t="n">
        <x:f>A62*ReadMe!$C$11</x:f>
        <x:v>280</x:v>
      </x:c>
      <x:c r="L62" t="str">
        <x:v>E</x:v>
      </x:c>
    </x:row>
    <x:row r="63">
      <x:c r="A63" t="n">
        <x:v>57</x:v>
      </x:c>
      <x:c r="B63" t="n">
        <x:v>21</x:v>
      </x:c>
      <x:c r="C63" t="n">
        <x:v>29</x:v>
      </x:c>
      <x:c r="D63" t="n">
        <x:v>0</x:v>
      </x:c>
      <x:c r="E63" t="n">
        <x:v>-1</x:v>
      </x:c>
      <x:c r="F63" t="n">
        <x:v>1</x:v>
      </x:c>
      <x:c r="G63" s="97" t="n">
        <x:f>IF(F63=1,ReadMe!$C$13,1)</x:f>
        <x:v>0.66</x:v>
      </x:c>
      <x:c r="H63" t="str">
        <x:v>左发卡</x:v>
      </x:c>
      <x:c r="I63" t="n">
        <x:f>B63+ReadMe!$C$17-1</x:f>
        <x:v>22</x:v>
      </x:c>
      <x:c r="J63" t="n">
        <x:f>C63+ReadMe!$C$18-1</x:f>
        <x:v>38</x:v>
      </x:c>
      <x:c r="K63" t="n">
        <x:f>A63*ReadMe!$C$11</x:f>
        <x:v>285</x:v>
      </x:c>
      <x:c r="L63" t="str">
        <x:v>N</x:v>
      </x:c>
    </x:row>
    <x:row r="64">
      <x:c r="A64" t="n">
        <x:v>58</x:v>
      </x:c>
      <x:c r="B64" t="n">
        <x:v>21</x:v>
      </x:c>
      <x:c r="C64" t="n">
        <x:v>28</x:v>
      </x:c>
      <x:c r="D64" t="n">
        <x:v>0</x:v>
      </x:c>
      <x:c r="E64" t="n">
        <x:v>-1</x:v>
      </x:c>
      <x:c r="F64" t="n">
        <x:v>1</x:v>
      </x:c>
      <x:c r="G64" s="97" t="n">
        <x:f>IF(F64=1,ReadMe!$C$13,1)</x:f>
        <x:v>0.66</x:v>
      </x:c>
      <x:c r="H64" t="str">
        <x:v>左发卡</x:v>
      </x:c>
      <x:c r="I64" t="n">
        <x:f>B64+ReadMe!$C$17-1</x:f>
        <x:v>22</x:v>
      </x:c>
      <x:c r="J64" t="n">
        <x:f>C64+ReadMe!$C$18-1</x:f>
        <x:v>37</x:v>
      </x:c>
      <x:c r="K64" t="n">
        <x:f>A64*ReadMe!$C$11</x:f>
        <x:v>290</x:v>
      </x:c>
      <x:c r="L64" t="str">
        <x:v>N</x:v>
      </x:c>
    </x:row>
    <x:row r="65">
      <x:c r="A65" t="n">
        <x:v>59</x:v>
      </x:c>
      <x:c r="B65" t="n">
        <x:v>21</x:v>
      </x:c>
      <x:c r="C65" t="n">
        <x:v>27</x:v>
      </x:c>
      <x:c r="D65" t="n">
        <x:v>0</x:v>
      </x:c>
      <x:c r="E65" t="n">
        <x:v>-1</x:v>
      </x:c>
      <x:c r="F65" t="n">
        <x:v>1</x:v>
      </x:c>
      <x:c r="G65" s="97" t="n">
        <x:f>IF(F65=1,ReadMe!$C$13,1)</x:f>
        <x:v>0.66</x:v>
      </x:c>
      <x:c r="H65" t="str">
        <x:v>左发卡</x:v>
      </x:c>
      <x:c r="I65" t="n">
        <x:f>B65+ReadMe!$C$17-1</x:f>
        <x:v>22</x:v>
      </x:c>
      <x:c r="J65" t="n">
        <x:f>C65+ReadMe!$C$18-1</x:f>
        <x:v>36</x:v>
      </x:c>
      <x:c r="K65" t="n">
        <x:f>A65*ReadMe!$C$11</x:f>
        <x:v>295</x:v>
      </x:c>
      <x:c r="L65" t="str">
        <x:v>N</x:v>
      </x:c>
    </x:row>
    <x:row r="66">
      <x:c r="A66" t="n">
        <x:v>60</x:v>
      </x:c>
      <x:c r="B66" t="n">
        <x:v>21</x:v>
      </x:c>
      <x:c r="C66" t="n">
        <x:v>26</x:v>
      </x:c>
      <x:c r="D66" t="n">
        <x:v>0</x:v>
      </x:c>
      <x:c r="E66" t="n">
        <x:v>-1</x:v>
      </x:c>
      <x:c r="F66" t="n">
        <x:v>1</x:v>
      </x:c>
      <x:c r="G66" s="97" t="n">
        <x:f>IF(F66=1,ReadMe!$C$13,1)</x:f>
        <x:v>0.66</x:v>
      </x:c>
      <x:c r="H66" t="str">
        <x:v>左发卡</x:v>
      </x:c>
      <x:c r="I66" t="n">
        <x:f>B66+ReadMe!$C$17-1</x:f>
        <x:v>22</x:v>
      </x:c>
      <x:c r="J66" t="n">
        <x:f>C66+ReadMe!$C$18-1</x:f>
        <x:v>35</x:v>
      </x:c>
      <x:c r="K66" t="n">
        <x:f>A66*ReadMe!$C$11</x:f>
        <x:v>300</x:v>
      </x:c>
      <x:c r="L66" t="str">
        <x:v>N</x:v>
      </x:c>
    </x:row>
    <x:row r="67">
      <x:c r="A67" t="n">
        <x:v>61</x:v>
      </x:c>
      <x:c r="B67" t="n">
        <x:v>21</x:v>
      </x:c>
      <x:c r="C67" t="n">
        <x:v>25</x:v>
      </x:c>
      <x:c r="D67" t="n">
        <x:v>0</x:v>
      </x:c>
      <x:c r="E67" t="n">
        <x:v>-1</x:v>
      </x:c>
      <x:c r="F67" t="n">
        <x:v>1</x:v>
      </x:c>
      <x:c r="G67" s="97" t="n">
        <x:f>IF(F67=1,ReadMe!$C$13,1)</x:f>
        <x:v>0.66</x:v>
      </x:c>
      <x:c r="H67" t="str">
        <x:v>左发卡</x:v>
      </x:c>
      <x:c r="I67" t="n">
        <x:f>B67+ReadMe!$C$17-1</x:f>
        <x:v>22</x:v>
      </x:c>
      <x:c r="J67" t="n">
        <x:f>C67+ReadMe!$C$18-1</x:f>
        <x:v>34</x:v>
      </x:c>
      <x:c r="K67" t="n">
        <x:f>A67*ReadMe!$C$11</x:f>
        <x:v>305</x:v>
      </x:c>
      <x:c r="L67" t="str">
        <x:v>N</x:v>
      </x:c>
    </x:row>
    <x:row r="68">
      <x:c r="A68" t="n">
        <x:v>62</x:v>
      </x:c>
      <x:c r="B68" t="n">
        <x:v>21</x:v>
      </x:c>
      <x:c r="C68" t="n">
        <x:v>24</x:v>
      </x:c>
      <x:c r="D68" t="n">
        <x:v>0</x:v>
      </x:c>
      <x:c r="E68" t="n">
        <x:v>-1</x:v>
      </x:c>
      <x:c r="F68" t="n">
        <x:v>1</x:v>
      </x:c>
      <x:c r="G68" s="97" t="n">
        <x:f>IF(F68=1,ReadMe!$C$13,1)</x:f>
        <x:v>0.66</x:v>
      </x:c>
      <x:c r="H68" t="str">
        <x:v>左发卡</x:v>
      </x:c>
      <x:c r="I68" t="n">
        <x:f>B68+ReadMe!$C$17-1</x:f>
        <x:v>22</x:v>
      </x:c>
      <x:c r="J68" t="n">
        <x:f>C68+ReadMe!$C$18-1</x:f>
        <x:v>33</x:v>
      </x:c>
      <x:c r="K68" t="n">
        <x:f>A68*ReadMe!$C$11</x:f>
        <x:v>310</x:v>
      </x:c>
      <x:c r="L68" t="str">
        <x:v>N</x:v>
      </x:c>
    </x:row>
    <x:row r="69">
      <x:c r="A69" t="n">
        <x:v>63</x:v>
      </x:c>
      <x:c r="B69" t="n">
        <x:v>21</x:v>
      </x:c>
      <x:c r="C69" t="n">
        <x:v>23</x:v>
      </x:c>
      <x:c r="D69" t="n">
        <x:v>0</x:v>
      </x:c>
      <x:c r="E69" t="n">
        <x:v>-1</x:v>
      </x:c>
      <x:c r="F69" t="n">
        <x:v>0</x:v>
      </x:c>
      <x:c r="G69" s="97" t="n">
        <x:f>IF(F69=1,ReadMe!$C$13,1)</x:f>
        <x:v>1</x:v>
      </x:c>
      <x:c r="H69" t="str">
        <x:v>左发卡</x:v>
      </x:c>
      <x:c r="I69" t="n">
        <x:f>B69+ReadMe!$C$17-1</x:f>
        <x:v>22</x:v>
      </x:c>
      <x:c r="J69" t="n">
        <x:f>C69+ReadMe!$C$18-1</x:f>
        <x:v>32</x:v>
      </x:c>
      <x:c r="K69" t="n">
        <x:f>A69*ReadMe!$C$11</x:f>
        <x:v>315</x:v>
      </x:c>
      <x:c r="L69" t="str">
        <x:v>N</x:v>
      </x:c>
    </x:row>
    <x:row r="70">
      <x:c r="A70" t="n">
        <x:v>64</x:v>
      </x:c>
      <x:c r="B70" t="n">
        <x:v>21</x:v>
      </x:c>
      <x:c r="C70" t="n">
        <x:v>22</x:v>
      </x:c>
      <x:c r="D70" t="n">
        <x:v>0</x:v>
      </x:c>
      <x:c r="E70" t="n">
        <x:v>-1</x:v>
      </x:c>
      <x:c r="F70" t="n">
        <x:v>0</x:v>
      </x:c>
      <x:c r="G70" s="97" t="n">
        <x:f>IF(F70=1,ReadMe!$C$13,1)</x:f>
        <x:v>1</x:v>
      </x:c>
      <x:c r="H70" t="str">
        <x:v>左发卡</x:v>
      </x:c>
      <x:c r="I70" t="n">
        <x:f>B70+ReadMe!$C$17-1</x:f>
        <x:v>22</x:v>
      </x:c>
      <x:c r="J70" t="n">
        <x:f>C70+ReadMe!$C$18-1</x:f>
        <x:v>31</x:v>
      </x:c>
      <x:c r="K70" t="n">
        <x:f>A70*ReadMe!$C$11</x:f>
        <x:v>320</x:v>
      </x:c>
      <x:c r="L70" t="str">
        <x:v>N</x:v>
      </x:c>
    </x:row>
    <x:row r="71">
      <x:c r="A71" t="n">
        <x:v>65</x:v>
      </x:c>
      <x:c r="B71" t="n">
        <x:v>21</x:v>
      </x:c>
      <x:c r="C71" t="n">
        <x:v>21</x:v>
      </x:c>
      <x:c r="D71" t="n">
        <x:v>0</x:v>
      </x:c>
      <x:c r="E71" t="n">
        <x:v>-1</x:v>
      </x:c>
      <x:c r="F71" t="n">
        <x:v>0</x:v>
      </x:c>
      <x:c r="G71" s="97" t="n">
        <x:f>IF(F71=1,ReadMe!$C$13,1)</x:f>
        <x:v>1</x:v>
      </x:c>
      <x:c r="H71" t="str">
        <x:v>左发卡</x:v>
      </x:c>
      <x:c r="I71" t="n">
        <x:f>B71+ReadMe!$C$17-1</x:f>
        <x:v>22</x:v>
      </x:c>
      <x:c r="J71" t="n">
        <x:f>C71+ReadMe!$C$18-1</x:f>
        <x:v>30</x:v>
      </x:c>
      <x:c r="K71" t="n">
        <x:f>A71*ReadMe!$C$11</x:f>
        <x:v>325</x:v>
      </x:c>
      <x:c r="L71" t="str">
        <x:v>N</x:v>
      </x:c>
    </x:row>
    <x:row r="72">
      <x:c r="A72" t="n">
        <x:v>66</x:v>
      </x:c>
      <x:c r="B72" t="n">
        <x:v>21</x:v>
      </x:c>
      <x:c r="C72" t="n">
        <x:v>20</x:v>
      </x:c>
      <x:c r="D72" t="n">
        <x:v>0</x:v>
      </x:c>
      <x:c r="E72" t="n">
        <x:v>-1</x:v>
      </x:c>
      <x:c r="F72" t="n">
        <x:v>0</x:v>
      </x:c>
      <x:c r="G72" s="97" t="n">
        <x:f>IF(F72=1,ReadMe!$C$13,1)</x:f>
        <x:v>1</x:v>
      </x:c>
      <x:c r="H72" t="str">
        <x:v>桥接直道</x:v>
      </x:c>
      <x:c r="I72" t="n">
        <x:f>B72+ReadMe!$C$17-1</x:f>
        <x:v>22</x:v>
      </x:c>
      <x:c r="J72" t="n">
        <x:f>C72+ReadMe!$C$18-1</x:f>
        <x:v>29</x:v>
      </x:c>
      <x:c r="K72" t="n">
        <x:f>A72*ReadMe!$C$11</x:f>
        <x:v>330</x:v>
      </x:c>
      <x:c r="L72" t="str">
        <x:v>N</x:v>
      </x:c>
    </x:row>
    <x:row r="73">
      <x:c r="A73" t="n">
        <x:v>67</x:v>
      </x:c>
      <x:c r="B73" t="n">
        <x:v>21</x:v>
      </x:c>
      <x:c r="C73" t="n">
        <x:v>19</x:v>
      </x:c>
      <x:c r="D73" t="n">
        <x:v>0</x:v>
      </x:c>
      <x:c r="E73" t="n">
        <x:v>-1</x:v>
      </x:c>
      <x:c r="F73" t="n">
        <x:v>0</x:v>
      </x:c>
      <x:c r="G73" s="97" t="n">
        <x:f>IF(F73=1,ReadMe!$C$13,1)</x:f>
        <x:v>1</x:v>
      </x:c>
      <x:c r="H73" t="str">
        <x:v>左发卡</x:v>
      </x:c>
      <x:c r="I73" t="n">
        <x:f>B73+ReadMe!$C$17-1</x:f>
        <x:v>22</x:v>
      </x:c>
      <x:c r="J73" t="n">
        <x:f>C73+ReadMe!$C$18-1</x:f>
        <x:v>28</x:v>
      </x:c>
      <x:c r="K73" t="n">
        <x:f>A73*ReadMe!$C$11</x:f>
        <x:v>335</x:v>
      </x:c>
      <x:c r="L73" t="str">
        <x:v>N</x:v>
      </x:c>
    </x:row>
    <x:row r="74">
      <x:c r="A74" t="n">
        <x:v>68</x:v>
      </x:c>
      <x:c r="B74" t="n">
        <x:v>21</x:v>
      </x:c>
      <x:c r="C74" t="n">
        <x:v>18</x:v>
      </x:c>
      <x:c r="D74" t="n">
        <x:v>0</x:v>
      </x:c>
      <x:c r="E74" t="n">
        <x:v>-1</x:v>
      </x:c>
      <x:c r="F74" t="n">
        <x:v>0</x:v>
      </x:c>
      <x:c r="G74" s="97" t="n">
        <x:f>IF(F74=1,ReadMe!$C$13,1)</x:f>
        <x:v>1</x:v>
      </x:c>
      <x:c r="H74" t="str">
        <x:v>左发卡</x:v>
      </x:c>
      <x:c r="I74" t="n">
        <x:f>B74+ReadMe!$C$17-1</x:f>
        <x:v>22</x:v>
      </x:c>
      <x:c r="J74" t="n">
        <x:f>C74+ReadMe!$C$18-1</x:f>
        <x:v>27</x:v>
      </x:c>
      <x:c r="K74" t="n">
        <x:f>A74*ReadMe!$C$11</x:f>
        <x:v>340</x:v>
      </x:c>
      <x:c r="L74" t="str">
        <x:v>N</x:v>
      </x:c>
    </x:row>
    <x:row r="75">
      <x:c r="A75" t="n">
        <x:v>69</x:v>
      </x:c>
      <x:c r="B75" t="n">
        <x:v>21</x:v>
      </x:c>
      <x:c r="C75" t="n">
        <x:v>17</x:v>
      </x:c>
      <x:c r="D75" t="n">
        <x:v>0</x:v>
      </x:c>
      <x:c r="E75" t="n">
        <x:v>-1</x:v>
      </x:c>
      <x:c r="F75" t="n">
        <x:v>0</x:v>
      </x:c>
      <x:c r="G75" s="97" t="n">
        <x:f>IF(F75=1,ReadMe!$C$13,1)</x:f>
        <x:v>1</x:v>
      </x:c>
      <x:c r="H75" t="str">
        <x:v>左发卡</x:v>
      </x:c>
      <x:c r="I75" t="n">
        <x:f>B75+ReadMe!$C$17-1</x:f>
        <x:v>22</x:v>
      </x:c>
      <x:c r="J75" t="n">
        <x:f>C75+ReadMe!$C$18-1</x:f>
        <x:v>26</x:v>
      </x:c>
      <x:c r="K75" t="n">
        <x:f>A75*ReadMe!$C$11</x:f>
        <x:v>345</x:v>
      </x:c>
      <x:c r="L75" t="str">
        <x:v>N</x:v>
      </x:c>
    </x:row>
    <x:row r="76">
      <x:c r="A76" t="n">
        <x:v>70</x:v>
      </x:c>
      <x:c r="B76" t="n">
        <x:v>21</x:v>
      </x:c>
      <x:c r="C76" t="n">
        <x:v>16</x:v>
      </x:c>
      <x:c r="D76" t="n">
        <x:v>0</x:v>
      </x:c>
      <x:c r="E76" t="n">
        <x:v>-1</x:v>
      </x:c>
      <x:c r="F76" t="n">
        <x:v>0</x:v>
      </x:c>
      <x:c r="G76" s="97" t="n">
        <x:f>IF(F76=1,ReadMe!$C$13,1)</x:f>
        <x:v>1</x:v>
      </x:c>
      <x:c r="H76" t="str">
        <x:v>左发卡</x:v>
      </x:c>
      <x:c r="I76" t="n">
        <x:f>B76+ReadMe!$C$17-1</x:f>
        <x:v>22</x:v>
      </x:c>
      <x:c r="J76" t="n">
        <x:f>C76+ReadMe!$C$18-1</x:f>
        <x:v>25</x:v>
      </x:c>
      <x:c r="K76" t="n">
        <x:f>A76*ReadMe!$C$11</x:f>
        <x:v>350</x:v>
      </x:c>
      <x:c r="L76" t="str">
        <x:v>N</x:v>
      </x:c>
    </x:row>
    <x:row r="77">
      <x:c r="A77" t="n">
        <x:v>71</x:v>
      </x:c>
      <x:c r="B77" t="n">
        <x:v>21</x:v>
      </x:c>
      <x:c r="C77" t="n">
        <x:v>15</x:v>
      </x:c>
      <x:c r="D77" t="n">
        <x:v>0</x:v>
      </x:c>
      <x:c r="E77" t="n">
        <x:v>-1</x:v>
      </x:c>
      <x:c r="F77" t="n">
        <x:v>0</x:v>
      </x:c>
      <x:c r="G77" s="97" t="n">
        <x:f>IF(F77=1,ReadMe!$C$13,1)</x:f>
        <x:v>1</x:v>
      </x:c>
      <x:c r="H77" t="str">
        <x:v>左发卡</x:v>
      </x:c>
      <x:c r="I77" t="n">
        <x:f>B77+ReadMe!$C$17-1</x:f>
        <x:v>22</x:v>
      </x:c>
      <x:c r="J77" t="n">
        <x:f>C77+ReadMe!$C$18-1</x:f>
        <x:v>24</x:v>
      </x:c>
      <x:c r="K77" t="n">
        <x:f>A77*ReadMe!$C$11</x:f>
        <x:v>355</x:v>
      </x:c>
      <x:c r="L77" t="str">
        <x:v>N</x:v>
      </x:c>
    </x:row>
    <x:row r="78">
      <x:c r="A78" t="n">
        <x:v>72</x:v>
      </x:c>
      <x:c r="B78" t="n">
        <x:v>21</x:v>
      </x:c>
      <x:c r="C78" t="n">
        <x:v>14</x:v>
      </x:c>
      <x:c r="D78" t="n">
        <x:v>0</x:v>
      </x:c>
      <x:c r="E78" t="n">
        <x:v>-1</x:v>
      </x:c>
      <x:c r="F78" t="n">
        <x:v>0</x:v>
      </x:c>
      <x:c r="G78" s="97" t="n">
        <x:f>IF(F78=1,ReadMe!$C$13,1)</x:f>
        <x:v>1</x:v>
      </x:c>
      <x:c r="H78" t="str">
        <x:v>左发卡</x:v>
      </x:c>
      <x:c r="I78" t="n">
        <x:f>B78+ReadMe!$C$17-1</x:f>
        <x:v>22</x:v>
      </x:c>
      <x:c r="J78" t="n">
        <x:f>C78+ReadMe!$C$18-1</x:f>
        <x:v>23</x:v>
      </x:c>
      <x:c r="K78" t="n">
        <x:f>A78*ReadMe!$C$11</x:f>
        <x:v>360</x:v>
      </x:c>
      <x:c r="L78" t="str">
        <x:v>N</x:v>
      </x:c>
    </x:row>
    <x:row r="79">
      <x:c r="A79" t="n">
        <x:v>73</x:v>
      </x:c>
      <x:c r="B79" t="n">
        <x:v>21</x:v>
      </x:c>
      <x:c r="C79" t="n">
        <x:v>13</x:v>
      </x:c>
      <x:c r="D79" t="n">
        <x:v>0</x:v>
      </x:c>
      <x:c r="E79" t="n">
        <x:v>-1</x:v>
      </x:c>
      <x:c r="F79" t="n">
        <x:v>0</x:v>
      </x:c>
      <x:c r="G79" s="97" t="n">
        <x:f>IF(F79=1,ReadMe!$C$13,1)</x:f>
        <x:v>1</x:v>
      </x:c>
      <x:c r="H79" t="str">
        <x:v>左发卡</x:v>
      </x:c>
      <x:c r="I79" t="n">
        <x:f>B79+ReadMe!$C$17-1</x:f>
        <x:v>22</x:v>
      </x:c>
      <x:c r="J79" t="n">
        <x:f>C79+ReadMe!$C$18-1</x:f>
        <x:v>22</x:v>
      </x:c>
      <x:c r="K79" t="n">
        <x:f>A79*ReadMe!$C$11</x:f>
        <x:v>365</x:v>
      </x:c>
      <x:c r="L79" t="str">
        <x:v>N</x:v>
      </x:c>
    </x:row>
    <x:row r="80">
      <x:c r="A80" t="n">
        <x:v>74</x:v>
      </x:c>
      <x:c r="B80" t="n">
        <x:v>21</x:v>
      </x:c>
      <x:c r="C80" t="n">
        <x:v>12</x:v>
      </x:c>
      <x:c r="D80" t="n">
        <x:v>0</x:v>
      </x:c>
      <x:c r="E80" t="n">
        <x:v>-1</x:v>
      </x:c>
      <x:c r="F80" t="n">
        <x:v>0</x:v>
      </x:c>
      <x:c r="G80" s="97" t="n">
        <x:f>IF(F80=1,ReadMe!$C$13,1)</x:f>
        <x:v>1</x:v>
      </x:c>
      <x:c r="H80" t="str">
        <x:v>左发卡</x:v>
      </x:c>
      <x:c r="I80" t="n">
        <x:f>B80+ReadMe!$C$17-1</x:f>
        <x:v>22</x:v>
      </x:c>
      <x:c r="J80" t="n">
        <x:f>C80+ReadMe!$C$18-1</x:f>
        <x:v>21</x:v>
      </x:c>
      <x:c r="K80" t="n">
        <x:f>A80*ReadMe!$C$11</x:f>
        <x:v>370</x:v>
      </x:c>
      <x:c r="L80" t="str">
        <x:v>N</x:v>
      </x:c>
    </x:row>
    <x:row r="81">
      <x:c r="A81" t="n">
        <x:v>75</x:v>
      </x:c>
      <x:c r="B81" t="n">
        <x:v>21</x:v>
      </x:c>
      <x:c r="C81" t="n">
        <x:v>11</x:v>
      </x:c>
      <x:c r="D81" t="n">
        <x:v>0</x:v>
      </x:c>
      <x:c r="E81" t="n">
        <x:v>-1</x:v>
      </x:c>
      <x:c r="F81" t="n">
        <x:v>1</x:v>
      </x:c>
      <x:c r="G81" s="97" t="n">
        <x:f>IF(F81=1,ReadMe!$C$13,1)</x:f>
        <x:v>0.66</x:v>
      </x:c>
      <x:c r="H81" t="str">
        <x:v>左发卡</x:v>
      </x:c>
      <x:c r="I81" t="n">
        <x:f>B81+ReadMe!$C$17-1</x:f>
        <x:v>22</x:v>
      </x:c>
      <x:c r="J81" t="n">
        <x:f>C81+ReadMe!$C$18-1</x:f>
        <x:v>20</x:v>
      </x:c>
      <x:c r="K81" t="n">
        <x:f>A81*ReadMe!$C$11</x:f>
        <x:v>375</x:v>
      </x:c>
      <x:c r="L81" t="str">
        <x:v>N</x:v>
      </x:c>
    </x:row>
    <x:row r="82">
      <x:c r="A82" t="n">
        <x:v>76</x:v>
      </x:c>
      <x:c r="B82" t="n">
        <x:v>21</x:v>
      </x:c>
      <x:c r="C82" t="n">
        <x:v>10</x:v>
      </x:c>
      <x:c r="D82" t="n">
        <x:v>0</x:v>
      </x:c>
      <x:c r="E82" t="n">
        <x:v>-1</x:v>
      </x:c>
      <x:c r="F82" t="n">
        <x:v>1</x:v>
      </x:c>
      <x:c r="G82" s="97" t="n">
        <x:f>IF(F82=1,ReadMe!$C$13,1)</x:f>
        <x:v>0.66</x:v>
      </x:c>
      <x:c r="H82" t="str">
        <x:v>左发卡</x:v>
      </x:c>
      <x:c r="I82" t="n">
        <x:f>B82+ReadMe!$C$17-1</x:f>
        <x:v>22</x:v>
      </x:c>
      <x:c r="J82" t="n">
        <x:f>C82+ReadMe!$C$18-1</x:f>
        <x:v>19</x:v>
      </x:c>
      <x:c r="K82" t="n">
        <x:f>A82*ReadMe!$C$11</x:f>
        <x:v>380</x:v>
      </x:c>
      <x:c r="L82" t="str">
        <x:v>N</x:v>
      </x:c>
    </x:row>
    <x:row r="83">
      <x:c r="A83" t="n">
        <x:v>77</x:v>
      </x:c>
      <x:c r="B83" t="n">
        <x:v>21</x:v>
      </x:c>
      <x:c r="C83" t="n">
        <x:v>9</x:v>
      </x:c>
      <x:c r="D83" t="n">
        <x:v>0</x:v>
      </x:c>
      <x:c r="E83" t="n">
        <x:v>-1</x:v>
      </x:c>
      <x:c r="F83" t="n">
        <x:v>1</x:v>
      </x:c>
      <x:c r="G83" s="97" t="n">
        <x:f>IF(F83=1,ReadMe!$C$13,1)</x:f>
        <x:v>0.66</x:v>
      </x:c>
      <x:c r="H83" t="str">
        <x:v>左发卡</x:v>
      </x:c>
      <x:c r="I83" t="n">
        <x:f>B83+ReadMe!$C$17-1</x:f>
        <x:v>22</x:v>
      </x:c>
      <x:c r="J83" t="n">
        <x:f>C83+ReadMe!$C$18-1</x:f>
        <x:v>18</x:v>
      </x:c>
      <x:c r="K83" t="n">
        <x:f>A83*ReadMe!$C$11</x:f>
        <x:v>385</x:v>
      </x:c>
      <x:c r="L83" t="str">
        <x:v>N</x:v>
      </x:c>
    </x:row>
    <x:row r="84">
      <x:c r="A84" t="n">
        <x:v>78</x:v>
      </x:c>
      <x:c r="B84" t="n">
        <x:v>21</x:v>
      </x:c>
      <x:c r="C84" t="n">
        <x:v>8</x:v>
      </x:c>
      <x:c r="D84" t="n">
        <x:v>0</x:v>
      </x:c>
      <x:c r="E84" t="n">
        <x:v>-1</x:v>
      </x:c>
      <x:c r="F84" t="n">
        <x:v>1</x:v>
      </x:c>
      <x:c r="G84" s="97" t="n">
        <x:f>IF(F84=1,ReadMe!$C$13,1)</x:f>
        <x:v>0.66</x:v>
      </x:c>
      <x:c r="H84" t="str">
        <x:v>左发卡</x:v>
      </x:c>
      <x:c r="I84" t="n">
        <x:f>B84+ReadMe!$C$17-1</x:f>
        <x:v>22</x:v>
      </x:c>
      <x:c r="J84" t="n">
        <x:f>C84+ReadMe!$C$18-1</x:f>
        <x:v>17</x:v>
      </x:c>
      <x:c r="K84" t="n">
        <x:f>A84*ReadMe!$C$11</x:f>
        <x:v>390</x:v>
      </x:c>
      <x:c r="L84" t="str">
        <x:v>N</x:v>
      </x:c>
    </x:row>
    <x:row r="85">
      <x:c r="A85" t="n">
        <x:v>79</x:v>
      </x:c>
      <x:c r="B85" t="n">
        <x:v>21</x:v>
      </x:c>
      <x:c r="C85" t="n">
        <x:v>7</x:v>
      </x:c>
      <x:c r="D85" t="n">
        <x:v>0</x:v>
      </x:c>
      <x:c r="E85" t="n">
        <x:v>-1</x:v>
      </x:c>
      <x:c r="F85" t="n">
        <x:v>1</x:v>
      </x:c>
      <x:c r="G85" s="97" t="n">
        <x:f>IF(F85=1,ReadMe!$C$13,1)</x:f>
        <x:v>0.66</x:v>
      </x:c>
      <x:c r="H85" t="str">
        <x:v>左发卡</x:v>
      </x:c>
      <x:c r="I85" t="n">
        <x:f>B85+ReadMe!$C$17-1</x:f>
        <x:v>22</x:v>
      </x:c>
      <x:c r="J85" t="n">
        <x:f>C85+ReadMe!$C$18-1</x:f>
        <x:v>16</x:v>
      </x:c>
      <x:c r="K85" t="n">
        <x:f>A85*ReadMe!$C$11</x:f>
        <x:v>395</x:v>
      </x:c>
      <x:c r="L85" t="str">
        <x:v>N</x:v>
      </x:c>
    </x:row>
    <x:row r="86">
      <x:c r="A86" t="n">
        <x:v>80</x:v>
      </x:c>
      <x:c r="B86" t="n">
        <x:v>21</x:v>
      </x:c>
      <x:c r="C86" t="n">
        <x:v>6</x:v>
      </x:c>
      <x:c r="D86" t="n">
        <x:v>1</x:v>
      </x:c>
      <x:c r="E86" t="n">
        <x:v>0</x:v>
      </x:c>
      <x:c r="F86" t="n">
        <x:v>1</x:v>
      </x:c>
      <x:c r="G86" s="97" t="n">
        <x:f>IF(F86=1,ReadMe!$C$13,1)</x:f>
        <x:v>0.66</x:v>
      </x:c>
      <x:c r="H86" t="str">
        <x:v>左发卡</x:v>
      </x:c>
      <x:c r="I86" t="n">
        <x:f>B86+ReadMe!$C$17-1</x:f>
        <x:v>22</x:v>
      </x:c>
      <x:c r="J86" t="n">
        <x:f>C86+ReadMe!$C$18-1</x:f>
        <x:v>15</x:v>
      </x:c>
      <x:c r="K86" t="n">
        <x:f>A86*ReadMe!$C$11</x:f>
        <x:v>400</x:v>
      </x:c>
      <x:c r="L86" t="str">
        <x:v>E</x:v>
      </x:c>
    </x:row>
    <x:row r="87">
      <x:c r="A87" t="n">
        <x:v>81</x:v>
      </x:c>
      <x:c r="B87" t="n">
        <x:v>22</x:v>
      </x:c>
      <x:c r="C87" t="n">
        <x:v>6</x:v>
      </x:c>
      <x:c r="D87" t="n">
        <x:v>1</x:v>
      </x:c>
      <x:c r="E87" t="n">
        <x:v>0</x:v>
      </x:c>
      <x:c r="F87" t="n">
        <x:v>1</x:v>
      </x:c>
      <x:c r="G87" s="97" t="n">
        <x:f>IF(F87=1,ReadMe!$C$13,1)</x:f>
        <x:v>0.66</x:v>
      </x:c>
      <x:c r="H87" t="str">
        <x:v>上部回转</x:v>
      </x:c>
      <x:c r="I87" t="n">
        <x:f>B87+ReadMe!$C$17-1</x:f>
        <x:v>23</x:v>
      </x:c>
      <x:c r="J87" t="n">
        <x:f>C87+ReadMe!$C$18-1</x:f>
        <x:v>15</x:v>
      </x:c>
      <x:c r="K87" t="n">
        <x:f>A87*ReadMe!$C$11</x:f>
        <x:v>405</x:v>
      </x:c>
      <x:c r="L87" t="str">
        <x:v>E</x:v>
      </x:c>
    </x:row>
    <x:row r="88">
      <x:c r="A88" t="n">
        <x:v>82</x:v>
      </x:c>
      <x:c r="B88" t="n">
        <x:v>23</x:v>
      </x:c>
      <x:c r="C88" t="n">
        <x:v>6</x:v>
      </x:c>
      <x:c r="D88" t="n">
        <x:v>1</x:v>
      </x:c>
      <x:c r="E88" t="n">
        <x:v>0</x:v>
      </x:c>
      <x:c r="F88" t="n">
        <x:v>1</x:v>
      </x:c>
      <x:c r="G88" s="97" t="n">
        <x:f>IF(F88=1,ReadMe!$C$13,1)</x:f>
        <x:v>0.66</x:v>
      </x:c>
      <x:c r="H88" t="str">
        <x:v>上部回转</x:v>
      </x:c>
      <x:c r="I88" t="n">
        <x:f>B88+ReadMe!$C$17-1</x:f>
        <x:v>24</x:v>
      </x:c>
      <x:c r="J88" t="n">
        <x:f>C88+ReadMe!$C$18-1</x:f>
        <x:v>15</x:v>
      </x:c>
      <x:c r="K88" t="n">
        <x:f>A88*ReadMe!$C$11</x:f>
        <x:v>410</x:v>
      </x:c>
      <x:c r="L88" t="str">
        <x:v>E</x:v>
      </x:c>
    </x:row>
    <x:row r="89">
      <x:c r="A89" t="n">
        <x:v>83</x:v>
      </x:c>
      <x:c r="B89" t="n">
        <x:v>24</x:v>
      </x:c>
      <x:c r="C89" t="n">
        <x:v>6</x:v>
      </x:c>
      <x:c r="D89" t="n">
        <x:v>1</x:v>
      </x:c>
      <x:c r="E89" t="n">
        <x:v>0</x:v>
      </x:c>
      <x:c r="F89" t="n">
        <x:v>1</x:v>
      </x:c>
      <x:c r="G89" s="97" t="n">
        <x:f>IF(F89=1,ReadMe!$C$13,1)</x:f>
        <x:v>0.66</x:v>
      </x:c>
      <x:c r="H89" t="str">
        <x:v>上部回转</x:v>
      </x:c>
      <x:c r="I89" t="n">
        <x:f>B89+ReadMe!$C$17-1</x:f>
        <x:v>25</x:v>
      </x:c>
      <x:c r="J89" t="n">
        <x:f>C89+ReadMe!$C$18-1</x:f>
        <x:v>15</x:v>
      </x:c>
      <x:c r="K89" t="n">
        <x:f>A89*ReadMe!$C$11</x:f>
        <x:v>415</x:v>
      </x:c>
      <x:c r="L89" t="str">
        <x:v>E</x:v>
      </x:c>
    </x:row>
    <x:row r="90">
      <x:c r="A90" t="n">
        <x:v>84</x:v>
      </x:c>
      <x:c r="B90" t="n">
        <x:v>25</x:v>
      </x:c>
      <x:c r="C90" t="n">
        <x:v>6</x:v>
      </x:c>
      <x:c r="D90" t="n">
        <x:v>1</x:v>
      </x:c>
      <x:c r="E90" t="n">
        <x:v>0</x:v>
      </x:c>
      <x:c r="F90" t="n">
        <x:v>1</x:v>
      </x:c>
      <x:c r="G90" s="97" t="n">
        <x:f>IF(F90=1,ReadMe!$C$13,1)</x:f>
        <x:v>0.66</x:v>
      </x:c>
      <x:c r="H90" t="str">
        <x:v>上部回转</x:v>
      </x:c>
      <x:c r="I90" t="n">
        <x:f>B90+ReadMe!$C$17-1</x:f>
        <x:v>26</x:v>
      </x:c>
      <x:c r="J90" t="n">
        <x:f>C90+ReadMe!$C$18-1</x:f>
        <x:v>15</x:v>
      </x:c>
      <x:c r="K90" t="n">
        <x:f>A90*ReadMe!$C$11</x:f>
        <x:v>420</x:v>
      </x:c>
      <x:c r="L90" t="str">
        <x:v>E</x:v>
      </x:c>
    </x:row>
    <x:row r="91">
      <x:c r="A91" t="n">
        <x:v>85</x:v>
      </x:c>
      <x:c r="B91" t="n">
        <x:v>26</x:v>
      </x:c>
      <x:c r="C91" t="n">
        <x:v>6</x:v>
      </x:c>
      <x:c r="D91" t="n">
        <x:v>1</x:v>
      </x:c>
      <x:c r="E91" t="n">
        <x:v>0</x:v>
      </x:c>
      <x:c r="F91" t="n">
        <x:v>1</x:v>
      </x:c>
      <x:c r="G91" s="97" t="n">
        <x:f>IF(F91=1,ReadMe!$C$13,1)</x:f>
        <x:v>0.66</x:v>
      </x:c>
      <x:c r="H91" t="str">
        <x:v>上部回转</x:v>
      </x:c>
      <x:c r="I91" t="n">
        <x:f>B91+ReadMe!$C$17-1</x:f>
        <x:v>27</x:v>
      </x:c>
      <x:c r="J91" t="n">
        <x:f>C91+ReadMe!$C$18-1</x:f>
        <x:v>15</x:v>
      </x:c>
      <x:c r="K91" t="n">
        <x:f>A91*ReadMe!$C$11</x:f>
        <x:v>425</x:v>
      </x:c>
      <x:c r="L91" t="str">
        <x:v>E</x:v>
      </x:c>
    </x:row>
    <x:row r="92">
      <x:c r="A92" t="n">
        <x:v>86</x:v>
      </x:c>
      <x:c r="B92" t="n">
        <x:v>27</x:v>
      </x:c>
      <x:c r="C92" t="n">
        <x:v>6</x:v>
      </x:c>
      <x:c r="D92" t="n">
        <x:v>1</x:v>
      </x:c>
      <x:c r="E92" t="n">
        <x:v>0</x:v>
      </x:c>
      <x:c r="F92" t="n">
        <x:v>0</x:v>
      </x:c>
      <x:c r="G92" s="97" t="n">
        <x:f>IF(F92=1,ReadMe!$C$13,1)</x:f>
        <x:v>1</x:v>
      </x:c>
      <x:c r="H92" t="str">
        <x:v>上部回转</x:v>
      </x:c>
      <x:c r="I92" t="n">
        <x:f>B92+ReadMe!$C$17-1</x:f>
        <x:v>28</x:v>
      </x:c>
      <x:c r="J92" t="n">
        <x:f>C92+ReadMe!$C$18-1</x:f>
        <x:v>15</x:v>
      </x:c>
      <x:c r="K92" t="n">
        <x:f>A92*ReadMe!$C$11</x:f>
        <x:v>430</x:v>
      </x:c>
      <x:c r="L92" t="str">
        <x:v>E</x:v>
      </x:c>
    </x:row>
    <x:row r="93">
      <x:c r="A93" t="n">
        <x:v>87</x:v>
      </x:c>
      <x:c r="B93" t="n">
        <x:v>28</x:v>
      </x:c>
      <x:c r="C93" t="n">
        <x:v>6</x:v>
      </x:c>
      <x:c r="D93" t="n">
        <x:v>1</x:v>
      </x:c>
      <x:c r="E93" t="n">
        <x:v>0</x:v>
      </x:c>
      <x:c r="F93" t="n">
        <x:v>0</x:v>
      </x:c>
      <x:c r="G93" s="97" t="n">
        <x:f>IF(F93=1,ReadMe!$C$13,1)</x:f>
        <x:v>1</x:v>
      </x:c>
      <x:c r="H93" t="str">
        <x:v>上部回转</x:v>
      </x:c>
      <x:c r="I93" t="n">
        <x:f>B93+ReadMe!$C$17-1</x:f>
        <x:v>29</x:v>
      </x:c>
      <x:c r="J93" t="n">
        <x:f>C93+ReadMe!$C$18-1</x:f>
        <x:v>15</x:v>
      </x:c>
      <x:c r="K93" t="n">
        <x:f>A93*ReadMe!$C$11</x:f>
        <x:v>435</x:v>
      </x:c>
      <x:c r="L93" t="str">
        <x:v>E</x:v>
      </x:c>
    </x:row>
    <x:row r="94">
      <x:c r="A94" t="n">
        <x:v>88</x:v>
      </x:c>
      <x:c r="B94" t="n">
        <x:v>29</x:v>
      </x:c>
      <x:c r="C94" t="n">
        <x:v>6</x:v>
      </x:c>
      <x:c r="D94" t="n">
        <x:v>1</x:v>
      </x:c>
      <x:c r="E94" t="n">
        <x:v>0</x:v>
      </x:c>
      <x:c r="F94" t="n">
        <x:v>0</x:v>
      </x:c>
      <x:c r="G94" s="97" t="n">
        <x:f>IF(F94=1,ReadMe!$C$13,1)</x:f>
        <x:v>1</x:v>
      </x:c>
      <x:c r="H94" t="str">
        <x:v>上部回转</x:v>
      </x:c>
      <x:c r="I94" t="n">
        <x:f>B94+ReadMe!$C$17-1</x:f>
        <x:v>30</x:v>
      </x:c>
      <x:c r="J94" t="n">
        <x:f>C94+ReadMe!$C$18-1</x:f>
        <x:v>15</x:v>
      </x:c>
      <x:c r="K94" t="n">
        <x:f>A94*ReadMe!$C$11</x:f>
        <x:v>440</x:v>
      </x:c>
      <x:c r="L94" t="str">
        <x:v>E</x:v>
      </x:c>
    </x:row>
    <x:row r="95">
      <x:c r="A95" t="n">
        <x:v>89</x:v>
      </x:c>
      <x:c r="B95" t="n">
        <x:v>30</x:v>
      </x:c>
      <x:c r="C95" t="n">
        <x:v>6</x:v>
      </x:c>
      <x:c r="D95" t="n">
        <x:v>1</x:v>
      </x:c>
      <x:c r="E95" t="n">
        <x:v>0</x:v>
      </x:c>
      <x:c r="F95" t="n">
        <x:v>0</x:v>
      </x:c>
      <x:c r="G95" s="97" t="n">
        <x:f>IF(F95=1,ReadMe!$C$13,1)</x:f>
        <x:v>1</x:v>
      </x:c>
      <x:c r="H95" t="str">
        <x:v>上部回转</x:v>
      </x:c>
      <x:c r="I95" t="n">
        <x:f>B95+ReadMe!$C$17-1</x:f>
        <x:v>31</x:v>
      </x:c>
      <x:c r="J95" t="n">
        <x:f>C95+ReadMe!$C$18-1</x:f>
        <x:v>15</x:v>
      </x:c>
      <x:c r="K95" t="n">
        <x:f>A95*ReadMe!$C$11</x:f>
        <x:v>445</x:v>
      </x:c>
      <x:c r="L95" t="str">
        <x:v>E</x:v>
      </x:c>
    </x:row>
    <x:row r="96">
      <x:c r="A96" t="n">
        <x:v>90</x:v>
      </x:c>
      <x:c r="B96" t="n">
        <x:v>31</x:v>
      </x:c>
      <x:c r="C96" t="n">
        <x:v>6</x:v>
      </x:c>
      <x:c r="D96" t="n">
        <x:v>1</x:v>
      </x:c>
      <x:c r="E96" t="n">
        <x:v>0</x:v>
      </x:c>
      <x:c r="F96" t="n">
        <x:v>0</x:v>
      </x:c>
      <x:c r="G96" s="97" t="n">
        <x:f>IF(F96=1,ReadMe!$C$13,1)</x:f>
        <x:v>1</x:v>
      </x:c>
      <x:c r="H96" t="str">
        <x:v>上部回转</x:v>
      </x:c>
      <x:c r="I96" t="n">
        <x:f>B96+ReadMe!$C$17-1</x:f>
        <x:v>32</x:v>
      </x:c>
      <x:c r="J96" t="n">
        <x:f>C96+ReadMe!$C$18-1</x:f>
        <x:v>15</x:v>
      </x:c>
      <x:c r="K96" t="n">
        <x:f>A96*ReadMe!$C$11</x:f>
        <x:v>450</x:v>
      </x:c>
      <x:c r="L96" t="str">
        <x:v>E</x:v>
      </x:c>
    </x:row>
    <x:row r="97">
      <x:c r="A97" t="n">
        <x:v>91</x:v>
      </x:c>
      <x:c r="B97" t="n">
        <x:v>32</x:v>
      </x:c>
      <x:c r="C97" t="n">
        <x:v>6</x:v>
      </x:c>
      <x:c r="D97" t="n">
        <x:v>1</x:v>
      </x:c>
      <x:c r="E97" t="n">
        <x:v>0</x:v>
      </x:c>
      <x:c r="F97" t="n">
        <x:v>0</x:v>
      </x:c>
      <x:c r="G97" s="97" t="n">
        <x:f>IF(F97=1,ReadMe!$C$13,1)</x:f>
        <x:v>1</x:v>
      </x:c>
      <x:c r="H97" t="str">
        <x:v>上部回转</x:v>
      </x:c>
      <x:c r="I97" t="n">
        <x:f>B97+ReadMe!$C$17-1</x:f>
        <x:v>33</x:v>
      </x:c>
      <x:c r="J97" t="n">
        <x:f>C97+ReadMe!$C$18-1</x:f>
        <x:v>15</x:v>
      </x:c>
      <x:c r="K97" t="n">
        <x:f>A97*ReadMe!$C$11</x:f>
        <x:v>455</x:v>
      </x:c>
      <x:c r="L97" t="str">
        <x:v>E</x:v>
      </x:c>
    </x:row>
    <x:row r="98">
      <x:c r="A98" t="n">
        <x:v>92</x:v>
      </x:c>
      <x:c r="B98" t="n">
        <x:v>33</x:v>
      </x:c>
      <x:c r="C98" t="n">
        <x:v>6</x:v>
      </x:c>
      <x:c r="D98" t="n">
        <x:v>1</x:v>
      </x:c>
      <x:c r="E98" t="n">
        <x:v>0</x:v>
      </x:c>
      <x:c r="F98" t="n">
        <x:v>0</x:v>
      </x:c>
      <x:c r="G98" s="97" t="n">
        <x:f>IF(F98=1,ReadMe!$C$13,1)</x:f>
        <x:v>1</x:v>
      </x:c>
      <x:c r="H98" t="str">
        <x:v>上部回转</x:v>
      </x:c>
      <x:c r="I98" t="n">
        <x:f>B98+ReadMe!$C$17-1</x:f>
        <x:v>34</x:v>
      </x:c>
      <x:c r="J98" t="n">
        <x:f>C98+ReadMe!$C$18-1</x:f>
        <x:v>15</x:v>
      </x:c>
      <x:c r="K98" t="n">
        <x:f>A98*ReadMe!$C$11</x:f>
        <x:v>460</x:v>
      </x:c>
      <x:c r="L98" t="str">
        <x:v>E</x:v>
      </x:c>
    </x:row>
    <x:row r="99">
      <x:c r="A99" t="n">
        <x:v>93</x:v>
      </x:c>
      <x:c r="B99" t="n">
        <x:v>34</x:v>
      </x:c>
      <x:c r="C99" t="n">
        <x:v>6</x:v>
      </x:c>
      <x:c r="D99" t="n">
        <x:v>1</x:v>
      </x:c>
      <x:c r="E99" t="n">
        <x:v>0</x:v>
      </x:c>
      <x:c r="F99" t="n">
        <x:v>0</x:v>
      </x:c>
      <x:c r="G99" s="97" t="n">
        <x:f>IF(F99=1,ReadMe!$C$13,1)</x:f>
        <x:v>1</x:v>
      </x:c>
      <x:c r="H99" t="str">
        <x:v>上部回转</x:v>
      </x:c>
      <x:c r="I99" t="n">
        <x:f>B99+ReadMe!$C$17-1</x:f>
        <x:v>35</x:v>
      </x:c>
      <x:c r="J99" t="n">
        <x:f>C99+ReadMe!$C$18-1</x:f>
        <x:v>15</x:v>
      </x:c>
      <x:c r="K99" t="n">
        <x:f>A99*ReadMe!$C$11</x:f>
        <x:v>465</x:v>
      </x:c>
      <x:c r="L99" t="str">
        <x:v>E</x:v>
      </x:c>
    </x:row>
    <x:row r="100">
      <x:c r="A100" t="n">
        <x:v>94</x:v>
      </x:c>
      <x:c r="B100" t="n">
        <x:v>35</x:v>
      </x:c>
      <x:c r="C100" t="n">
        <x:v>6</x:v>
      </x:c>
      <x:c r="D100" t="n">
        <x:v>1</x:v>
      </x:c>
      <x:c r="E100" t="n">
        <x:v>0</x:v>
      </x:c>
      <x:c r="F100" t="n">
        <x:v>0</x:v>
      </x:c>
      <x:c r="G100" s="97" t="n">
        <x:f>IF(F100=1,ReadMe!$C$13,1)</x:f>
        <x:v>1</x:v>
      </x:c>
      <x:c r="H100" t="str">
        <x:v>上部回转</x:v>
      </x:c>
      <x:c r="I100" t="n">
        <x:f>B100+ReadMe!$C$17-1</x:f>
        <x:v>36</x:v>
      </x:c>
      <x:c r="J100" t="n">
        <x:f>C100+ReadMe!$C$18-1</x:f>
        <x:v>15</x:v>
      </x:c>
      <x:c r="K100" t="n">
        <x:f>A100*ReadMe!$C$11</x:f>
        <x:v>470</x:v>
      </x:c>
      <x:c r="L100" t="str">
        <x:v>E</x:v>
      </x:c>
    </x:row>
    <x:row r="101">
      <x:c r="A101" t="n">
        <x:v>95</x:v>
      </x:c>
      <x:c r="B101" t="n">
        <x:v>36</x:v>
      </x:c>
      <x:c r="C101" t="n">
        <x:v>6</x:v>
      </x:c>
      <x:c r="D101" t="n">
        <x:v>1</x:v>
      </x:c>
      <x:c r="E101" t="n">
        <x:v>0</x:v>
      </x:c>
      <x:c r="F101" t="n">
        <x:v>1</x:v>
      </x:c>
      <x:c r="G101" s="97" t="n">
        <x:f>IF(F101=1,ReadMe!$C$13,1)</x:f>
        <x:v>0.66</x:v>
      </x:c>
      <x:c r="H101" t="str">
        <x:v>上部回转</x:v>
      </x:c>
      <x:c r="I101" t="n">
        <x:f>B101+ReadMe!$C$17-1</x:f>
        <x:v>37</x:v>
      </x:c>
      <x:c r="J101" t="n">
        <x:f>C101+ReadMe!$C$18-1</x:f>
        <x:v>15</x:v>
      </x:c>
      <x:c r="K101" t="n">
        <x:f>A101*ReadMe!$C$11</x:f>
        <x:v>475</x:v>
      </x:c>
      <x:c r="L101" t="str">
        <x:v>E</x:v>
      </x:c>
    </x:row>
    <x:row r="102">
      <x:c r="A102" t="n">
        <x:v>96</x:v>
      </x:c>
      <x:c r="B102" t="n">
        <x:v>37</x:v>
      </x:c>
      <x:c r="C102" t="n">
        <x:v>6</x:v>
      </x:c>
      <x:c r="D102" t="n">
        <x:v>1</x:v>
      </x:c>
      <x:c r="E102" t="n">
        <x:v>0</x:v>
      </x:c>
      <x:c r="F102" t="n">
        <x:v>1</x:v>
      </x:c>
      <x:c r="G102" s="97" t="n">
        <x:f>IF(F102=1,ReadMe!$C$13,1)</x:f>
        <x:v>0.66</x:v>
      </x:c>
      <x:c r="H102" t="str">
        <x:v>上部回转</x:v>
      </x:c>
      <x:c r="I102" t="n">
        <x:f>B102+ReadMe!$C$17-1</x:f>
        <x:v>38</x:v>
      </x:c>
      <x:c r="J102" t="n">
        <x:f>C102+ReadMe!$C$18-1</x:f>
        <x:v>15</x:v>
      </x:c>
      <x:c r="K102" t="n">
        <x:f>A102*ReadMe!$C$11</x:f>
        <x:v>480</x:v>
      </x:c>
      <x:c r="L102" t="str">
        <x:v>E</x:v>
      </x:c>
    </x:row>
    <x:row r="103">
      <x:c r="A103" t="n">
        <x:v>97</x:v>
      </x:c>
      <x:c r="B103" t="n">
        <x:v>38</x:v>
      </x:c>
      <x:c r="C103" t="n">
        <x:v>6</x:v>
      </x:c>
      <x:c r="D103" t="n">
        <x:v>1</x:v>
      </x:c>
      <x:c r="E103" t="n">
        <x:v>0</x:v>
      </x:c>
      <x:c r="F103" t="n">
        <x:v>1</x:v>
      </x:c>
      <x:c r="G103" s="97" t="n">
        <x:f>IF(F103=1,ReadMe!$C$13,1)</x:f>
        <x:v>0.66</x:v>
      </x:c>
      <x:c r="H103" t="str">
        <x:v>上部回转</x:v>
      </x:c>
      <x:c r="I103" t="n">
        <x:f>B103+ReadMe!$C$17-1</x:f>
        <x:v>39</x:v>
      </x:c>
      <x:c r="J103" t="n">
        <x:f>C103+ReadMe!$C$18-1</x:f>
        <x:v>15</x:v>
      </x:c>
      <x:c r="K103" t="n">
        <x:f>A103*ReadMe!$C$11</x:f>
        <x:v>485</x:v>
      </x:c>
      <x:c r="L103" t="str">
        <x:v>E</x:v>
      </x:c>
    </x:row>
    <x:row r="104">
      <x:c r="A104" t="n">
        <x:v>98</x:v>
      </x:c>
      <x:c r="B104" t="n">
        <x:v>39</x:v>
      </x:c>
      <x:c r="C104" t="n">
        <x:v>6</x:v>
      </x:c>
      <x:c r="D104" t="n">
        <x:v>1</x:v>
      </x:c>
      <x:c r="E104" t="n">
        <x:v>0</x:v>
      </x:c>
      <x:c r="F104" t="n">
        <x:v>1</x:v>
      </x:c>
      <x:c r="G104" s="97" t="n">
        <x:f>IF(F104=1,ReadMe!$C$13,1)</x:f>
        <x:v>0.66</x:v>
      </x:c>
      <x:c r="H104" t="str">
        <x:v>上部回转</x:v>
      </x:c>
      <x:c r="I104" t="n">
        <x:f>B104+ReadMe!$C$17-1</x:f>
        <x:v>40</x:v>
      </x:c>
      <x:c r="J104" t="n">
        <x:f>C104+ReadMe!$C$18-1</x:f>
        <x:v>15</x:v>
      </x:c>
      <x:c r="K104" t="n">
        <x:f>A104*ReadMe!$C$11</x:f>
        <x:v>490</x:v>
      </x:c>
      <x:c r="L104" t="str">
        <x:v>E</x:v>
      </x:c>
    </x:row>
    <x:row r="105">
      <x:c r="A105" t="n">
        <x:v>99</x:v>
      </x:c>
      <x:c r="B105" t="n">
        <x:v>40</x:v>
      </x:c>
      <x:c r="C105" t="n">
        <x:v>6</x:v>
      </x:c>
      <x:c r="D105" t="n">
        <x:v>1</x:v>
      </x:c>
      <x:c r="E105" t="n">
        <x:v>0</x:v>
      </x:c>
      <x:c r="F105" t="n">
        <x:v>1</x:v>
      </x:c>
      <x:c r="G105" s="97" t="n">
        <x:f>IF(F105=1,ReadMe!$C$13,1)</x:f>
        <x:v>0.66</x:v>
      </x:c>
      <x:c r="H105" t="str">
        <x:v>上部回转</x:v>
      </x:c>
      <x:c r="I105" t="n">
        <x:f>B105+ReadMe!$C$17-1</x:f>
        <x:v>41</x:v>
      </x:c>
      <x:c r="J105" t="n">
        <x:f>C105+ReadMe!$C$18-1</x:f>
        <x:v>15</x:v>
      </x:c>
      <x:c r="K105" t="n">
        <x:f>A105*ReadMe!$C$11</x:f>
        <x:v>495</x:v>
      </x:c>
      <x:c r="L105" t="str">
        <x:v>E</x:v>
      </x:c>
    </x:row>
    <x:row r="106">
      <x:c r="A106" t="n">
        <x:v>100</x:v>
      </x:c>
      <x:c r="B106" t="n">
        <x:v>41</x:v>
      </x:c>
      <x:c r="C106" t="n">
        <x:v>6</x:v>
      </x:c>
      <x:c r="D106" t="n">
        <x:v>0</x:v>
      </x:c>
      <x:c r="E106" t="n">
        <x:v>1</x:v>
      </x:c>
      <x:c r="F106" t="n">
        <x:v>1</x:v>
      </x:c>
      <x:c r="G106" s="97" t="n">
        <x:f>IF(F106=1,ReadMe!$C$13,1)</x:f>
        <x:v>0.66</x:v>
      </x:c>
      <x:c r="H106" t="str">
        <x:v>上部回转</x:v>
      </x:c>
      <x:c r="I106" t="n">
        <x:f>B106+ReadMe!$C$17-1</x:f>
        <x:v>42</x:v>
      </x:c>
      <x:c r="J106" t="n">
        <x:f>C106+ReadMe!$C$18-1</x:f>
        <x:v>15</x:v>
      </x:c>
      <x:c r="K106" t="n">
        <x:f>A106*ReadMe!$C$11</x:f>
        <x:v>500</x:v>
      </x:c>
      <x:c r="L106" t="str">
        <x:v>S</x:v>
      </x:c>
    </x:row>
    <x:row r="107">
      <x:c r="A107" t="n">
        <x:v>101</x:v>
      </x:c>
      <x:c r="B107" t="n">
        <x:v>41</x:v>
      </x:c>
      <x:c r="C107" t="n">
        <x:v>7</x:v>
      </x:c>
      <x:c r="D107" t="n">
        <x:v>0</x:v>
      </x:c>
      <x:c r="E107" t="n">
        <x:v>1</x:v>
      </x:c>
      <x:c r="F107" t="n">
        <x:v>1</x:v>
      </x:c>
      <x:c r="G107" s="97" t="n">
        <x:f>IF(F107=1,ReadMe!$C$13,1)</x:f>
        <x:v>0.66</x:v>
      </x:c>
      <x:c r="H107" t="str">
        <x:v>上部回转</x:v>
      </x:c>
      <x:c r="I107" t="n">
        <x:f>B107+ReadMe!$C$17-1</x:f>
        <x:v>42</x:v>
      </x:c>
      <x:c r="J107" t="n">
        <x:f>C107+ReadMe!$C$18-1</x:f>
        <x:v>16</x:v>
      </x:c>
      <x:c r="K107" t="n">
        <x:f>A107*ReadMe!$C$11</x:f>
        <x:v>505</x:v>
      </x:c>
      <x:c r="L107" t="str">
        <x:v>S</x:v>
      </x:c>
    </x:row>
    <x:row r="108">
      <x:c r="A108" t="n">
        <x:v>102</x:v>
      </x:c>
      <x:c r="B108" t="n">
        <x:v>41</x:v>
      </x:c>
      <x:c r="C108" t="n">
        <x:v>8</x:v>
      </x:c>
      <x:c r="D108" t="n">
        <x:v>0</x:v>
      </x:c>
      <x:c r="E108" t="n">
        <x:v>1</x:v>
      </x:c>
      <x:c r="F108" t="n">
        <x:v>1</x:v>
      </x:c>
      <x:c r="G108" s="97" t="n">
        <x:f>IF(F108=1,ReadMe!$C$13,1)</x:f>
        <x:v>0.66</x:v>
      </x:c>
      <x:c r="H108" t="str">
        <x:v>上部回转</x:v>
      </x:c>
      <x:c r="I108" t="n">
        <x:f>B108+ReadMe!$C$17-1</x:f>
        <x:v>42</x:v>
      </x:c>
      <x:c r="J108" t="n">
        <x:f>C108+ReadMe!$C$18-1</x:f>
        <x:v>17</x:v>
      </x:c>
      <x:c r="K108" t="n">
        <x:f>A108*ReadMe!$C$11</x:f>
        <x:v>510</x:v>
      </x:c>
      <x:c r="L108" t="str">
        <x:v>S</x:v>
      </x:c>
    </x:row>
    <x:row r="109">
      <x:c r="A109" t="n">
        <x:v>103</x:v>
      </x:c>
      <x:c r="B109" t="n">
        <x:v>41</x:v>
      </x:c>
      <x:c r="C109" t="n">
        <x:v>9</x:v>
      </x:c>
      <x:c r="D109" t="n">
        <x:v>0</x:v>
      </x:c>
      <x:c r="E109" t="n">
        <x:v>1</x:v>
      </x:c>
      <x:c r="F109" t="n">
        <x:v>1</x:v>
      </x:c>
      <x:c r="G109" s="97" t="n">
        <x:f>IF(F109=1,ReadMe!$C$13,1)</x:f>
        <x:v>0.66</x:v>
      </x:c>
      <x:c r="H109" t="str">
        <x:v>上部回转</x:v>
      </x:c>
      <x:c r="I109" t="n">
        <x:f>B109+ReadMe!$C$17-1</x:f>
        <x:v>42</x:v>
      </x:c>
      <x:c r="J109" t="n">
        <x:f>C109+ReadMe!$C$18-1</x:f>
        <x:v>18</x:v>
      </x:c>
      <x:c r="K109" t="n">
        <x:f>A109*ReadMe!$C$11</x:f>
        <x:v>515</x:v>
      </x:c>
      <x:c r="L109" t="str">
        <x:v>S</x:v>
      </x:c>
    </x:row>
    <x:row r="110">
      <x:c r="A110" t="n">
        <x:v>104</x:v>
      </x:c>
      <x:c r="B110" t="n">
        <x:v>41</x:v>
      </x:c>
      <x:c r="C110" t="n">
        <x:v>10</x:v>
      </x:c>
      <x:c r="D110" t="n">
        <x:v>0</x:v>
      </x:c>
      <x:c r="E110" t="n">
        <x:v>1</x:v>
      </x:c>
      <x:c r="F110" t="n">
        <x:v>1</x:v>
      </x:c>
      <x:c r="G110" s="97" t="n">
        <x:f>IF(F110=1,ReadMe!$C$13,1)</x:f>
        <x:v>0.66</x:v>
      </x:c>
      <x:c r="H110" t="str">
        <x:v>上部回转</x:v>
      </x:c>
      <x:c r="I110" t="n">
        <x:f>B110+ReadMe!$C$17-1</x:f>
        <x:v>42</x:v>
      </x:c>
      <x:c r="J110" t="n">
        <x:f>C110+ReadMe!$C$18-1</x:f>
        <x:v>19</x:v>
      </x:c>
      <x:c r="K110" t="n">
        <x:f>A110*ReadMe!$C$11</x:f>
        <x:v>520</x:v>
      </x:c>
      <x:c r="L110" t="str">
        <x:v>S</x:v>
      </x:c>
    </x:row>
    <x:row r="111">
      <x:c r="A111" t="n">
        <x:v>105</x:v>
      </x:c>
      <x:c r="B111" t="n">
        <x:v>41</x:v>
      </x:c>
      <x:c r="C111" t="n">
        <x:v>11</x:v>
      </x:c>
      <x:c r="D111" t="n">
        <x:v>0</x:v>
      </x:c>
      <x:c r="E111" t="n">
        <x:v>1</x:v>
      </x:c>
      <x:c r="F111" t="n">
        <x:v>1</x:v>
      </x:c>
      <x:c r="G111" s="97" t="n">
        <x:f>IF(F111=1,ReadMe!$C$13,1)</x:f>
        <x:v>0.66</x:v>
      </x:c>
      <x:c r="H111" t="str">
        <x:v>上部回转</x:v>
      </x:c>
      <x:c r="I111" t="n">
        <x:f>B111+ReadMe!$C$17-1</x:f>
        <x:v>42</x:v>
      </x:c>
      <x:c r="J111" t="n">
        <x:f>C111+ReadMe!$C$18-1</x:f>
        <x:v>20</x:v>
      </x:c>
      <x:c r="K111" t="n">
        <x:f>A111*ReadMe!$C$11</x:f>
        <x:v>525</x:v>
      </x:c>
      <x:c r="L111" t="str">
        <x:v>S</x:v>
      </x:c>
    </x:row>
    <x:row r="112">
      <x:c r="A112" t="n">
        <x:v>106</x:v>
      </x:c>
      <x:c r="B112" t="n">
        <x:v>41</x:v>
      </x:c>
      <x:c r="C112" t="n">
        <x:v>12</x:v>
      </x:c>
      <x:c r="D112" t="n">
        <x:v>0</x:v>
      </x:c>
      <x:c r="E112" t="n">
        <x:v>1</x:v>
      </x:c>
      <x:c r="F112" t="n">
        <x:v>0</x:v>
      </x:c>
      <x:c r="G112" s="97" t="n">
        <x:f>IF(F112=1,ReadMe!$C$13,1)</x:f>
        <x:v>1</x:v>
      </x:c>
      <x:c r="H112" t="str">
        <x:v>上部回转</x:v>
      </x:c>
      <x:c r="I112" t="n">
        <x:f>B112+ReadMe!$C$17-1</x:f>
        <x:v>42</x:v>
      </x:c>
      <x:c r="J112" t="n">
        <x:f>C112+ReadMe!$C$18-1</x:f>
        <x:v>21</x:v>
      </x:c>
      <x:c r="K112" t="n">
        <x:f>A112*ReadMe!$C$11</x:f>
        <x:v>530</x:v>
      </x:c>
      <x:c r="L112" t="str">
        <x:v>S</x:v>
      </x:c>
    </x:row>
    <x:row r="113">
      <x:c r="A113" t="n">
        <x:v>107</x:v>
      </x:c>
      <x:c r="B113" t="n">
        <x:v>41</x:v>
      </x:c>
      <x:c r="C113" t="n">
        <x:v>13</x:v>
      </x:c>
      <x:c r="D113" t="n">
        <x:v>0</x:v>
      </x:c>
      <x:c r="E113" t="n">
        <x:v>1</x:v>
      </x:c>
      <x:c r="F113" t="n">
        <x:v>0</x:v>
      </x:c>
      <x:c r="G113" s="97" t="n">
        <x:f>IF(F113=1,ReadMe!$C$13,1)</x:f>
        <x:v>1</x:v>
      </x:c>
      <x:c r="H113" t="str">
        <x:v>上部回转</x:v>
      </x:c>
      <x:c r="I113" t="n">
        <x:f>B113+ReadMe!$C$17-1</x:f>
        <x:v>42</x:v>
      </x:c>
      <x:c r="J113" t="n">
        <x:f>C113+ReadMe!$C$18-1</x:f>
        <x:v>22</x:v>
      </x:c>
      <x:c r="K113" t="n">
        <x:f>A113*ReadMe!$C$11</x:f>
        <x:v>535</x:v>
      </x:c>
      <x:c r="L113" t="str">
        <x:v>S</x:v>
      </x:c>
    </x:row>
    <x:row r="114">
      <x:c r="A114" t="n">
        <x:v>108</x:v>
      </x:c>
      <x:c r="B114" t="n">
        <x:v>41</x:v>
      </x:c>
      <x:c r="C114" t="n">
        <x:v>14</x:v>
      </x:c>
      <x:c r="D114" t="n">
        <x:v>0</x:v>
      </x:c>
      <x:c r="E114" t="n">
        <x:v>1</x:v>
      </x:c>
      <x:c r="F114" t="n">
        <x:v>0</x:v>
      </x:c>
      <x:c r="G114" s="97" t="n">
        <x:f>IF(F114=1,ReadMe!$C$13,1)</x:f>
        <x:v>1</x:v>
      </x:c>
      <x:c r="H114" t="str">
        <x:v>上部回转</x:v>
      </x:c>
      <x:c r="I114" t="n">
        <x:f>B114+ReadMe!$C$17-1</x:f>
        <x:v>42</x:v>
      </x:c>
      <x:c r="J114" t="n">
        <x:f>C114+ReadMe!$C$18-1</x:f>
        <x:v>23</x:v>
      </x:c>
      <x:c r="K114" t="n">
        <x:f>A114*ReadMe!$C$11</x:f>
        <x:v>540</x:v>
      </x:c>
      <x:c r="L114" t="str">
        <x:v>S</x:v>
      </x:c>
    </x:row>
    <x:row r="115">
      <x:c r="A115" t="n">
        <x:v>109</x:v>
      </x:c>
      <x:c r="B115" t="n">
        <x:v>41</x:v>
      </x:c>
      <x:c r="C115" t="n">
        <x:v>15</x:v>
      </x:c>
      <x:c r="D115" t="n">
        <x:v>0</x:v>
      </x:c>
      <x:c r="E115" t="n">
        <x:v>1</x:v>
      </x:c>
      <x:c r="F115" t="n">
        <x:v>1</x:v>
      </x:c>
      <x:c r="G115" s="97" t="n">
        <x:f>IF(F115=1,ReadMe!$C$13,1)</x:f>
        <x:v>0.66</x:v>
      </x:c>
      <x:c r="H115" t="str">
        <x:v>上部回转</x:v>
      </x:c>
      <x:c r="I115" t="n">
        <x:f>B115+ReadMe!$C$17-1</x:f>
        <x:v>42</x:v>
      </x:c>
      <x:c r="J115" t="n">
        <x:f>C115+ReadMe!$C$18-1</x:f>
        <x:v>24</x:v>
      </x:c>
      <x:c r="K115" t="n">
        <x:f>A115*ReadMe!$C$11</x:f>
        <x:v>545</x:v>
      </x:c>
      <x:c r="L115" t="str">
        <x:v>S</x:v>
      </x:c>
    </x:row>
    <x:row r="116">
      <x:c r="A116" t="n">
        <x:v>110</x:v>
      </x:c>
      <x:c r="B116" t="n">
        <x:v>41</x:v>
      </x:c>
      <x:c r="C116" t="n">
        <x:v>16</x:v>
      </x:c>
      <x:c r="D116" t="n">
        <x:v>0</x:v>
      </x:c>
      <x:c r="E116" t="n">
        <x:v>1</x:v>
      </x:c>
      <x:c r="F116" t="n">
        <x:v>1</x:v>
      </x:c>
      <x:c r="G116" s="97" t="n">
        <x:f>IF(F116=1,ReadMe!$C$13,1)</x:f>
        <x:v>0.66</x:v>
      </x:c>
      <x:c r="H116" t="str">
        <x:v>上部回转</x:v>
      </x:c>
      <x:c r="I116" t="n">
        <x:f>B116+ReadMe!$C$17-1</x:f>
        <x:v>42</x:v>
      </x:c>
      <x:c r="J116" t="n">
        <x:f>C116+ReadMe!$C$18-1</x:f>
        <x:v>25</x:v>
      </x:c>
      <x:c r="K116" t="n">
        <x:f>A116*ReadMe!$C$11</x:f>
        <x:v>550</x:v>
      </x:c>
      <x:c r="L116" t="str">
        <x:v>S</x:v>
      </x:c>
    </x:row>
    <x:row r="117">
      <x:c r="A117" t="n">
        <x:v>111</x:v>
      </x:c>
      <x:c r="B117" t="n">
        <x:v>41</x:v>
      </x:c>
      <x:c r="C117" t="n">
        <x:v>17</x:v>
      </x:c>
      <x:c r="D117" t="n">
        <x:v>0</x:v>
      </x:c>
      <x:c r="E117" t="n">
        <x:v>1</x:v>
      </x:c>
      <x:c r="F117" t="n">
        <x:v>1</x:v>
      </x:c>
      <x:c r="G117" s="97" t="n">
        <x:f>IF(F117=1,ReadMe!$C$13,1)</x:f>
        <x:v>0.66</x:v>
      </x:c>
      <x:c r="H117" t="str">
        <x:v>上部回转</x:v>
      </x:c>
      <x:c r="I117" t="n">
        <x:f>B117+ReadMe!$C$17-1</x:f>
        <x:v>42</x:v>
      </x:c>
      <x:c r="J117" t="n">
        <x:f>C117+ReadMe!$C$18-1</x:f>
        <x:v>26</x:v>
      </x:c>
      <x:c r="K117" t="n">
        <x:f>A117*ReadMe!$C$11</x:f>
        <x:v>555</x:v>
      </x:c>
      <x:c r="L117" t="str">
        <x:v>S</x:v>
      </x:c>
    </x:row>
    <x:row r="118">
      <x:c r="A118" t="n">
        <x:v>112</x:v>
      </x:c>
      <x:c r="B118" t="n">
        <x:v>41</x:v>
      </x:c>
      <x:c r="C118" t="n">
        <x:v>18</x:v>
      </x:c>
      <x:c r="D118" t="n">
        <x:v>0</x:v>
      </x:c>
      <x:c r="E118" t="n">
        <x:v>1</x:v>
      </x:c>
      <x:c r="F118" t="n">
        <x:v>1</x:v>
      </x:c>
      <x:c r="G118" s="97" t="n">
        <x:f>IF(F118=1,ReadMe!$C$13,1)</x:f>
        <x:v>0.66</x:v>
      </x:c>
      <x:c r="H118" t="str">
        <x:v>上部回转</x:v>
      </x:c>
      <x:c r="I118" t="n">
        <x:f>B118+ReadMe!$C$17-1</x:f>
        <x:v>42</x:v>
      </x:c>
      <x:c r="J118" t="n">
        <x:f>C118+ReadMe!$C$18-1</x:f>
        <x:v>27</x:v>
      </x:c>
      <x:c r="K118" t="n">
        <x:f>A118*ReadMe!$C$11</x:f>
        <x:v>560</x:v>
      </x:c>
      <x:c r="L118" t="str">
        <x:v>S</x:v>
      </x:c>
    </x:row>
    <x:row r="119">
      <x:c r="A119" t="n">
        <x:v>113</x:v>
      </x:c>
      <x:c r="B119" t="n">
        <x:v>41</x:v>
      </x:c>
      <x:c r="C119" t="n">
        <x:v>19</x:v>
      </x:c>
      <x:c r="D119" t="n">
        <x:v>0</x:v>
      </x:c>
      <x:c r="E119" t="n">
        <x:v>1</x:v>
      </x:c>
      <x:c r="F119" t="n">
        <x:v>1</x:v>
      </x:c>
      <x:c r="G119" s="97" t="n">
        <x:f>IF(F119=1,ReadMe!$C$13,1)</x:f>
        <x:v>0.66</x:v>
      </x:c>
      <x:c r="H119" t="str">
        <x:v>上部回转</x:v>
      </x:c>
      <x:c r="I119" t="n">
        <x:f>B119+ReadMe!$C$17-1</x:f>
        <x:v>42</x:v>
      </x:c>
      <x:c r="J119" t="n">
        <x:f>C119+ReadMe!$C$18-1</x:f>
        <x:v>28</x:v>
      </x:c>
      <x:c r="K119" t="n">
        <x:f>A119*ReadMe!$C$11</x:f>
        <x:v>565</x:v>
      </x:c>
      <x:c r="L119" t="str">
        <x:v>S</x:v>
      </x:c>
    </x:row>
    <x:row r="120">
      <x:c r="A120" t="n">
        <x:v>114</x:v>
      </x:c>
      <x:c r="B120" t="n">
        <x:v>41</x:v>
      </x:c>
      <x:c r="C120" t="n">
        <x:v>20</x:v>
      </x:c>
      <x:c r="D120" t="n">
        <x:v>1</x:v>
      </x:c>
      <x:c r="E120" t="n">
        <x:v>0</x:v>
      </x:c>
      <x:c r="F120" t="n">
        <x:v>1</x:v>
      </x:c>
      <x:c r="G120" s="97" t="n">
        <x:f>IF(F120=1,ReadMe!$C$13,1)</x:f>
        <x:v>0.66</x:v>
      </x:c>
      <x:c r="H120" t="str">
        <x:v>桥接直道</x:v>
      </x:c>
      <x:c r="I120" t="n">
        <x:f>B120+ReadMe!$C$17-1</x:f>
        <x:v>42</x:v>
      </x:c>
      <x:c r="J120" t="n">
        <x:f>C120+ReadMe!$C$18-1</x:f>
        <x:v>29</x:v>
      </x:c>
      <x:c r="K120" t="n">
        <x:f>A120*ReadMe!$C$11</x:f>
        <x:v>570</x:v>
      </x:c>
      <x:c r="L120" t="str">
        <x:v>E</x:v>
      </x:c>
    </x:row>
    <x:row r="121">
      <x:c r="A121" t="n">
        <x:v>115</x:v>
      </x:c>
      <x:c r="B121" t="n">
        <x:v>42</x:v>
      </x:c>
      <x:c r="C121" t="n">
        <x:v>20</x:v>
      </x:c>
      <x:c r="D121" t="n">
        <x:v>1</x:v>
      </x:c>
      <x:c r="E121" t="n">
        <x:v>0</x:v>
      </x:c>
      <x:c r="F121" t="n">
        <x:v>1</x:v>
      </x:c>
      <x:c r="G121" s="97" t="n">
        <x:f>IF(F121=1,ReadMe!$C$13,1)</x:f>
        <x:v>0.66</x:v>
      </x:c>
      <x:c r="H121" t="str">
        <x:v>桥接直道</x:v>
      </x:c>
      <x:c r="I121" t="n">
        <x:f>B121+ReadMe!$C$17-1</x:f>
        <x:v>43</x:v>
      </x:c>
      <x:c r="J121" t="n">
        <x:f>C121+ReadMe!$C$18-1</x:f>
        <x:v>29</x:v>
      </x:c>
      <x:c r="K121" t="n">
        <x:f>A121*ReadMe!$C$11</x:f>
        <x:v>575</x:v>
      </x:c>
      <x:c r="L121" t="str">
        <x:v>E</x:v>
      </x:c>
    </x:row>
    <x:row r="122">
      <x:c r="A122" t="n">
        <x:v>116</x:v>
      </x:c>
      <x:c r="B122" t="n">
        <x:v>43</x:v>
      </x:c>
      <x:c r="C122" t="n">
        <x:v>20</x:v>
      </x:c>
      <x:c r="D122" t="n">
        <x:v>1</x:v>
      </x:c>
      <x:c r="E122" t="n">
        <x:v>0</x:v>
      </x:c>
      <x:c r="F122" t="n">
        <x:v>1</x:v>
      </x:c>
      <x:c r="G122" s="97" t="n">
        <x:f>IF(F122=1,ReadMe!$C$13,1)</x:f>
        <x:v>0.66</x:v>
      </x:c>
      <x:c r="H122" t="str">
        <x:v>桥接直道</x:v>
      </x:c>
      <x:c r="I122" t="n">
        <x:f>B122+ReadMe!$C$17-1</x:f>
        <x:v>44</x:v>
      </x:c>
      <x:c r="J122" t="n">
        <x:f>C122+ReadMe!$C$18-1</x:f>
        <x:v>29</x:v>
      </x:c>
      <x:c r="K122" t="n">
        <x:f>A122*ReadMe!$C$11</x:f>
        <x:v>580</x:v>
      </x:c>
      <x:c r="L122" t="str">
        <x:v>E</x:v>
      </x:c>
    </x:row>
    <x:row r="123">
      <x:c r="A123" t="n">
        <x:v>117</x:v>
      </x:c>
      <x:c r="B123" t="n">
        <x:v>44</x:v>
      </x:c>
      <x:c r="C123" t="n">
        <x:v>20</x:v>
      </x:c>
      <x:c r="D123" t="n">
        <x:v>1</x:v>
      </x:c>
      <x:c r="E123" t="n">
        <x:v>0</x:v>
      </x:c>
      <x:c r="F123" t="n">
        <x:v>1</x:v>
      </x:c>
      <x:c r="G123" s="97" t="n">
        <x:f>IF(F123=1,ReadMe!$C$13,1)</x:f>
        <x:v>0.66</x:v>
      </x:c>
      <x:c r="H123" t="str">
        <x:v>桥接直道</x:v>
      </x:c>
      <x:c r="I123" t="n">
        <x:f>B123+ReadMe!$C$17-1</x:f>
        <x:v>45</x:v>
      </x:c>
      <x:c r="J123" t="n">
        <x:f>C123+ReadMe!$C$18-1</x:f>
        <x:v>29</x:v>
      </x:c>
      <x:c r="K123" t="n">
        <x:f>A123*ReadMe!$C$11</x:f>
        <x:v>585</x:v>
      </x:c>
      <x:c r="L123" t="str">
        <x:v>E</x:v>
      </x:c>
    </x:row>
    <x:row r="124">
      <x:c r="A124" t="n">
        <x:v>118</x:v>
      </x:c>
      <x:c r="B124" t="n">
        <x:v>45</x:v>
      </x:c>
      <x:c r="C124" t="n">
        <x:v>20</x:v>
      </x:c>
      <x:c r="D124" t="n">
        <x:v>1</x:v>
      </x:c>
      <x:c r="E124" t="n">
        <x:v>0</x:v>
      </x:c>
      <x:c r="F124" t="n">
        <x:v>1</x:v>
      </x:c>
      <x:c r="G124" s="97" t="n">
        <x:f>IF(F124=1,ReadMe!$C$13,1)</x:f>
        <x:v>0.66</x:v>
      </x:c>
      <x:c r="H124" t="str">
        <x:v>桥接直道</x:v>
      </x:c>
      <x:c r="I124" t="n">
        <x:f>B124+ReadMe!$C$17-1</x:f>
        <x:v>46</x:v>
      </x:c>
      <x:c r="J124" t="n">
        <x:f>C124+ReadMe!$C$18-1</x:f>
        <x:v>29</x:v>
      </x:c>
      <x:c r="K124" t="n">
        <x:f>A124*ReadMe!$C$11</x:f>
        <x:v>590</x:v>
      </x:c>
      <x:c r="L124" t="str">
        <x:v>E</x:v>
      </x:c>
    </x:row>
    <x:row r="125">
      <x:c r="A125" t="n">
        <x:v>119</x:v>
      </x:c>
      <x:c r="B125" t="n">
        <x:v>46</x:v>
      </x:c>
      <x:c r="C125" t="n">
        <x:v>20</x:v>
      </x:c>
      <x:c r="D125" t="n">
        <x:v>1</x:v>
      </x:c>
      <x:c r="E125" t="n">
        <x:v>0</x:v>
      </x:c>
      <x:c r="F125" t="n">
        <x:v>1</x:v>
      </x:c>
      <x:c r="G125" s="97" t="n">
        <x:f>IF(F125=1,ReadMe!$C$13,1)</x:f>
        <x:v>0.66</x:v>
      </x:c>
      <x:c r="H125" t="str">
        <x:v>桥接直道</x:v>
      </x:c>
      <x:c r="I125" t="n">
        <x:f>B125+ReadMe!$C$17-1</x:f>
        <x:v>47</x:v>
      </x:c>
      <x:c r="J125" t="n">
        <x:f>C125+ReadMe!$C$18-1</x:f>
        <x:v>29</x:v>
      </x:c>
      <x:c r="K125" t="n">
        <x:f>A125*ReadMe!$C$11</x:f>
        <x:v>595</x:v>
      </x:c>
      <x:c r="L125" t="str">
        <x:v>E</x:v>
      </x:c>
    </x:row>
    <x:row r="126">
      <x:c r="A126" t="n">
        <x:v>120</x:v>
      </x:c>
      <x:c r="B126" t="n">
        <x:v>47</x:v>
      </x:c>
      <x:c r="C126" t="n">
        <x:v>20</x:v>
      </x:c>
      <x:c r="D126" t="n">
        <x:v>1</x:v>
      </x:c>
      <x:c r="E126" t="n">
        <x:v>0</x:v>
      </x:c>
      <x:c r="F126" t="n">
        <x:v>0</x:v>
      </x:c>
      <x:c r="G126" s="97" t="n">
        <x:f>IF(F126=1,ReadMe!$C$13,1)</x:f>
        <x:v>1</x:v>
      </x:c>
      <x:c r="H126" t="str">
        <x:v>桥接直道</x:v>
      </x:c>
      <x:c r="I126" t="n">
        <x:f>B126+ReadMe!$C$17-1</x:f>
        <x:v>48</x:v>
      </x:c>
      <x:c r="J126" t="n">
        <x:f>C126+ReadMe!$C$18-1</x:f>
        <x:v>29</x:v>
      </x:c>
      <x:c r="K126" t="n">
        <x:f>A126*ReadMe!$C$11</x:f>
        <x:v>600</x:v>
      </x:c>
      <x:c r="L126" t="str">
        <x:v>E</x:v>
      </x:c>
    </x:row>
    <x:row r="127">
      <x:c r="A127" t="n">
        <x:v>121</x:v>
      </x:c>
      <x:c r="B127" t="n">
        <x:v>48</x:v>
      </x:c>
      <x:c r="C127" t="n">
        <x:v>20</x:v>
      </x:c>
      <x:c r="D127" t="n">
        <x:v>1</x:v>
      </x:c>
      <x:c r="E127" t="n">
        <x:v>0</x:v>
      </x:c>
      <x:c r="F127" t="n">
        <x:v>0</x:v>
      </x:c>
      <x:c r="G127" s="97" t="n">
        <x:f>IF(F127=1,ReadMe!$C$13,1)</x:f>
        <x:v>1</x:v>
      </x:c>
      <x:c r="H127" t="str">
        <x:v>桥接直道</x:v>
      </x:c>
      <x:c r="I127" t="n">
        <x:f>B127+ReadMe!$C$17-1</x:f>
        <x:v>49</x:v>
      </x:c>
      <x:c r="J127" t="n">
        <x:f>C127+ReadMe!$C$18-1</x:f>
        <x:v>29</x:v>
      </x:c>
      <x:c r="K127" t="n">
        <x:f>A127*ReadMe!$C$11</x:f>
        <x:v>605</x:v>
      </x:c>
      <x:c r="L127" t="str">
        <x:v>E</x:v>
      </x:c>
    </x:row>
    <x:row r="128">
      <x:c r="A128" t="n">
        <x:v>122</x:v>
      </x:c>
      <x:c r="B128" t="n">
        <x:v>49</x:v>
      </x:c>
      <x:c r="C128" t="n">
        <x:v>20</x:v>
      </x:c>
      <x:c r="D128" t="n">
        <x:v>1</x:v>
      </x:c>
      <x:c r="E128" t="n">
        <x:v>0</x:v>
      </x:c>
      <x:c r="F128" t="n">
        <x:v>0</x:v>
      </x:c>
      <x:c r="G128" s="97" t="n">
        <x:f>IF(F128=1,ReadMe!$C$13,1)</x:f>
        <x:v>1</x:v>
      </x:c>
      <x:c r="H128" t="str">
        <x:v>桥接直道</x:v>
      </x:c>
      <x:c r="I128" t="n">
        <x:f>B128+ReadMe!$C$17-1</x:f>
        <x:v>50</x:v>
      </x:c>
      <x:c r="J128" t="n">
        <x:f>C128+ReadMe!$C$18-1</x:f>
        <x:v>29</x:v>
      </x:c>
      <x:c r="K128" t="n">
        <x:f>A128*ReadMe!$C$11</x:f>
        <x:v>610</x:v>
      </x:c>
      <x:c r="L128" t="str">
        <x:v>E</x:v>
      </x:c>
    </x:row>
    <x:row r="129">
      <x:c r="A129" t="n">
        <x:v>123</x:v>
      </x:c>
      <x:c r="B129" t="n">
        <x:v>50</x:v>
      </x:c>
      <x:c r="C129" t="n">
        <x:v>20</x:v>
      </x:c>
      <x:c r="D129" t="n">
        <x:v>1</x:v>
      </x:c>
      <x:c r="E129" t="n">
        <x:v>0</x:v>
      </x:c>
      <x:c r="F129" t="n">
        <x:v>0</x:v>
      </x:c>
      <x:c r="G129" s="97" t="n">
        <x:f>IF(F129=1,ReadMe!$C$13,1)</x:f>
        <x:v>1</x:v>
      </x:c>
      <x:c r="H129" t="str">
        <x:v>桥接直道</x:v>
      </x:c>
      <x:c r="I129" t="n">
        <x:f>B129+ReadMe!$C$17-1</x:f>
        <x:v>51</x:v>
      </x:c>
      <x:c r="J129" t="n">
        <x:f>C129+ReadMe!$C$18-1</x:f>
        <x:v>29</x:v>
      </x:c>
      <x:c r="K129" t="n">
        <x:f>A129*ReadMe!$C$11</x:f>
        <x:v>615</x:v>
      </x:c>
      <x:c r="L129" t="str">
        <x:v>E</x:v>
      </x:c>
    </x:row>
    <x:row r="130">
      <x:c r="A130" t="n">
        <x:v>124</x:v>
      </x:c>
      <x:c r="B130" t="n">
        <x:v>51</x:v>
      </x:c>
      <x:c r="C130" t="n">
        <x:v>20</x:v>
      </x:c>
      <x:c r="D130" t="n">
        <x:v>1</x:v>
      </x:c>
      <x:c r="E130" t="n">
        <x:v>0</x:v>
      </x:c>
      <x:c r="F130" t="n">
        <x:v>0</x:v>
      </x:c>
      <x:c r="G130" s="97" t="n">
        <x:f>IF(F130=1,ReadMe!$C$13,1)</x:f>
        <x:v>1</x:v>
      </x:c>
      <x:c r="H130" t="str">
        <x:v>桥接直道</x:v>
      </x:c>
      <x:c r="I130" t="n">
        <x:f>B130+ReadMe!$C$17-1</x:f>
        <x:v>52</x:v>
      </x:c>
      <x:c r="J130" t="n">
        <x:f>C130+ReadMe!$C$18-1</x:f>
        <x:v>29</x:v>
      </x:c>
      <x:c r="K130" t="n">
        <x:f>A130*ReadMe!$C$11</x:f>
        <x:v>620</x:v>
      </x:c>
      <x:c r="L130" t="str">
        <x:v>E</x:v>
      </x:c>
    </x:row>
    <x:row r="131">
      <x:c r="A131" t="n">
        <x:v>125</x:v>
      </x:c>
      <x:c r="B131" t="n">
        <x:v>52</x:v>
      </x:c>
      <x:c r="C131" t="n">
        <x:v>20</x:v>
      </x:c>
      <x:c r="D131" t="n">
        <x:v>1</x:v>
      </x:c>
      <x:c r="E131" t="n">
        <x:v>0</x:v>
      </x:c>
      <x:c r="F131" t="n">
        <x:v>0</x:v>
      </x:c>
      <x:c r="G131" s="97" t="n">
        <x:f>IF(F131=1,ReadMe!$C$13,1)</x:f>
        <x:v>1</x:v>
      </x:c>
      <x:c r="H131" t="str">
        <x:v>桥接直道</x:v>
      </x:c>
      <x:c r="I131" t="n">
        <x:f>B131+ReadMe!$C$17-1</x:f>
        <x:v>53</x:v>
      </x:c>
      <x:c r="J131" t="n">
        <x:f>C131+ReadMe!$C$18-1</x:f>
        <x:v>29</x:v>
      </x:c>
      <x:c r="K131" t="n">
        <x:f>A131*ReadMe!$C$11</x:f>
        <x:v>625</x:v>
      </x:c>
      <x:c r="L131" t="str">
        <x:v>E</x:v>
      </x:c>
    </x:row>
    <x:row r="132">
      <x:c r="A132" t="n">
        <x:v>126</x:v>
      </x:c>
      <x:c r="B132" t="n">
        <x:v>53</x:v>
      </x:c>
      <x:c r="C132" t="n">
        <x:v>20</x:v>
      </x:c>
      <x:c r="D132" t="n">
        <x:v>1</x:v>
      </x:c>
      <x:c r="E132" t="n">
        <x:v>0</x:v>
      </x:c>
      <x:c r="F132" t="n">
        <x:v>0</x:v>
      </x:c>
      <x:c r="G132" s="97" t="n">
        <x:f>IF(F132=1,ReadMe!$C$13,1)</x:f>
        <x:v>1</x:v>
      </x:c>
      <x:c r="H132" t="str">
        <x:v>桥接直道</x:v>
      </x:c>
      <x:c r="I132" t="n">
        <x:f>B132+ReadMe!$C$17-1</x:f>
        <x:v>54</x:v>
      </x:c>
      <x:c r="J132" t="n">
        <x:f>C132+ReadMe!$C$18-1</x:f>
        <x:v>29</x:v>
      </x:c>
      <x:c r="K132" t="n">
        <x:f>A132*ReadMe!$C$11</x:f>
        <x:v>630</x:v>
      </x:c>
      <x:c r="L132" t="str">
        <x:v>E</x:v>
      </x:c>
    </x:row>
    <x:row r="133">
      <x:c r="A133" t="n">
        <x:v>127</x:v>
      </x:c>
      <x:c r="B133" t="n">
        <x:v>54</x:v>
      </x:c>
      <x:c r="C133" t="n">
        <x:v>20</x:v>
      </x:c>
      <x:c r="D133" t="n">
        <x:v>1</x:v>
      </x:c>
      <x:c r="E133" t="n">
        <x:v>0</x:v>
      </x:c>
      <x:c r="F133" t="n">
        <x:v>0</x:v>
      </x:c>
      <x:c r="G133" s="97" t="n">
        <x:f>IF(F133=1,ReadMe!$C$13,1)</x:f>
        <x:v>1</x:v>
      </x:c>
      <x:c r="H133" t="str">
        <x:v>桥接直道</x:v>
      </x:c>
      <x:c r="I133" t="n">
        <x:f>B133+ReadMe!$C$17-1</x:f>
        <x:v>55</x:v>
      </x:c>
      <x:c r="J133" t="n">
        <x:f>C133+ReadMe!$C$18-1</x:f>
        <x:v>29</x:v>
      </x:c>
      <x:c r="K133" t="n">
        <x:f>A133*ReadMe!$C$11</x:f>
        <x:v>635</x:v>
      </x:c>
      <x:c r="L133" t="str">
        <x:v>E</x:v>
      </x:c>
    </x:row>
    <x:row r="134">
      <x:c r="A134" t="n">
        <x:v>128</x:v>
      </x:c>
      <x:c r="B134" t="n">
        <x:v>55</x:v>
      </x:c>
      <x:c r="C134" t="n">
        <x:v>20</x:v>
      </x:c>
      <x:c r="D134" t="n">
        <x:v>1</x:v>
      </x:c>
      <x:c r="E134" t="n">
        <x:v>0</x:v>
      </x:c>
      <x:c r="F134" t="n">
        <x:v>0</x:v>
      </x:c>
      <x:c r="G134" s="97" t="n">
        <x:f>IF(F134=1,ReadMe!$C$13,1)</x:f>
        <x:v>1</x:v>
      </x:c>
      <x:c r="H134" t="str">
        <x:v>桥接直道</x:v>
      </x:c>
      <x:c r="I134" t="n">
        <x:f>B134+ReadMe!$C$17-1</x:f>
        <x:v>56</x:v>
      </x:c>
      <x:c r="J134" t="n">
        <x:f>C134+ReadMe!$C$18-1</x:f>
        <x:v>29</x:v>
      </x:c>
      <x:c r="K134" t="n">
        <x:f>A134*ReadMe!$C$11</x:f>
        <x:v>640</x:v>
      </x:c>
      <x:c r="L134" t="str">
        <x:v>E</x:v>
      </x:c>
    </x:row>
    <x:row r="135">
      <x:c r="A135" t="n">
        <x:v>129</x:v>
      </x:c>
      <x:c r="B135" t="n">
        <x:v>56</x:v>
      </x:c>
      <x:c r="C135" t="n">
        <x:v>20</x:v>
      </x:c>
      <x:c r="D135" t="n">
        <x:v>1</x:v>
      </x:c>
      <x:c r="E135" t="n">
        <x:v>0</x:v>
      </x:c>
      <x:c r="F135" t="n">
        <x:v>0</x:v>
      </x:c>
      <x:c r="G135" s="97" t="n">
        <x:f>IF(F135=1,ReadMe!$C$13,1)</x:f>
        <x:v>1</x:v>
      </x:c>
      <x:c r="H135" t="str">
        <x:v>桥接直道</x:v>
      </x:c>
      <x:c r="I135" t="n">
        <x:f>B135+ReadMe!$C$17-1</x:f>
        <x:v>57</x:v>
      </x:c>
      <x:c r="J135" t="n">
        <x:f>C135+ReadMe!$C$18-1</x:f>
        <x:v>29</x:v>
      </x:c>
      <x:c r="K135" t="n">
        <x:f>A135*ReadMe!$C$11</x:f>
        <x:v>645</x:v>
      </x:c>
      <x:c r="L135" t="str">
        <x:v>E</x:v>
      </x:c>
    </x:row>
    <x:row r="136">
      <x:c r="A136" t="n">
        <x:v>130</x:v>
      </x:c>
      <x:c r="B136" t="n">
        <x:v>57</x:v>
      </x:c>
      <x:c r="C136" t="n">
        <x:v>20</x:v>
      </x:c>
      <x:c r="D136" t="n">
        <x:v>1</x:v>
      </x:c>
      <x:c r="E136" t="n">
        <x:v>0</x:v>
      </x:c>
      <x:c r="F136" t="n">
        <x:v>0</x:v>
      </x:c>
      <x:c r="G136" s="97" t="n">
        <x:f>IF(F136=1,ReadMe!$C$13,1)</x:f>
        <x:v>1</x:v>
      </x:c>
      <x:c r="H136" t="str">
        <x:v>桥接直道</x:v>
      </x:c>
      <x:c r="I136" t="n">
        <x:f>B136+ReadMe!$C$17-1</x:f>
        <x:v>58</x:v>
      </x:c>
      <x:c r="J136" t="n">
        <x:f>C136+ReadMe!$C$18-1</x:f>
        <x:v>29</x:v>
      </x:c>
      <x:c r="K136" t="n">
        <x:f>A136*ReadMe!$C$11</x:f>
        <x:v>650</x:v>
      </x:c>
      <x:c r="L136" t="str">
        <x:v>E</x:v>
      </x:c>
    </x:row>
    <x:row r="137">
      <x:c r="A137" t="n">
        <x:v>131</x:v>
      </x:c>
      <x:c r="B137" t="n">
        <x:v>58</x:v>
      </x:c>
      <x:c r="C137" t="n">
        <x:v>20</x:v>
      </x:c>
      <x:c r="D137" t="n">
        <x:v>1</x:v>
      </x:c>
      <x:c r="E137" t="n">
        <x:v>0</x:v>
      </x:c>
      <x:c r="F137" t="n">
        <x:v>0</x:v>
      </x:c>
      <x:c r="G137" s="97" t="n">
        <x:f>IF(F137=1,ReadMe!$C$13,1)</x:f>
        <x:v>1</x:v>
      </x:c>
      <x:c r="H137" t="str">
        <x:v>桥接直道</x:v>
      </x:c>
      <x:c r="I137" t="n">
        <x:f>B137+ReadMe!$C$17-1</x:f>
        <x:v>59</x:v>
      </x:c>
      <x:c r="J137" t="n">
        <x:f>C137+ReadMe!$C$18-1</x:f>
        <x:v>29</x:v>
      </x:c>
      <x:c r="K137" t="n">
        <x:f>A137*ReadMe!$C$11</x:f>
        <x:v>655</x:v>
      </x:c>
      <x:c r="L137" t="str">
        <x:v>E</x:v>
      </x:c>
    </x:row>
    <x:row r="138">
      <x:c r="A138" t="n">
        <x:v>132</x:v>
      </x:c>
      <x:c r="B138" t="n">
        <x:v>59</x:v>
      </x:c>
      <x:c r="C138" t="n">
        <x:v>20</x:v>
      </x:c>
      <x:c r="D138" t="n">
        <x:v>1</x:v>
      </x:c>
      <x:c r="E138" t="n">
        <x:v>0</x:v>
      </x:c>
      <x:c r="F138" t="n">
        <x:v>0</x:v>
      </x:c>
      <x:c r="G138" s="97" t="n">
        <x:f>IF(F138=1,ReadMe!$C$13,1)</x:f>
        <x:v>1</x:v>
      </x:c>
      <x:c r="H138" t="str">
        <x:v>桥接直道</x:v>
      </x:c>
      <x:c r="I138" t="n">
        <x:f>B138+ReadMe!$C$17-1</x:f>
        <x:v>60</x:v>
      </x:c>
      <x:c r="J138" t="n">
        <x:f>C138+ReadMe!$C$18-1</x:f>
        <x:v>29</x:v>
      </x:c>
      <x:c r="K138" t="n">
        <x:f>A138*ReadMe!$C$11</x:f>
        <x:v>660</x:v>
      </x:c>
      <x:c r="L138" t="str">
        <x:v>E</x:v>
      </x:c>
    </x:row>
    <x:row r="139">
      <x:c r="A139" t="n">
        <x:v>133</x:v>
      </x:c>
      <x:c r="B139" t="n">
        <x:v>60</x:v>
      </x:c>
      <x:c r="C139" t="n">
        <x:v>20</x:v>
      </x:c>
      <x:c r="D139" t="n">
        <x:v>1</x:v>
      </x:c>
      <x:c r="E139" t="n">
        <x:v>0</x:v>
      </x:c>
      <x:c r="F139" t="n">
        <x:v>0</x:v>
      </x:c>
      <x:c r="G139" s="97" t="n">
        <x:f>IF(F139=1,ReadMe!$C$13,1)</x:f>
        <x:v>1</x:v>
      </x:c>
      <x:c r="H139" t="str">
        <x:v>桥接直道</x:v>
      </x:c>
      <x:c r="I139" t="n">
        <x:f>B139+ReadMe!$C$17-1</x:f>
        <x:v>61</x:v>
      </x:c>
      <x:c r="J139" t="n">
        <x:f>C139+ReadMe!$C$18-1</x:f>
        <x:v>29</x:v>
      </x:c>
      <x:c r="K139" t="n">
        <x:f>A139*ReadMe!$C$11</x:f>
        <x:v>665</x:v>
      </x:c>
      <x:c r="L139" t="str">
        <x:v>E</x:v>
      </x:c>
    </x:row>
    <x:row r="140">
      <x:c r="A140" t="n">
        <x:v>134</x:v>
      </x:c>
      <x:c r="B140" t="n">
        <x:v>61</x:v>
      </x:c>
      <x:c r="C140" t="n">
        <x:v>20</x:v>
      </x:c>
      <x:c r="D140" t="n">
        <x:v>1</x:v>
      </x:c>
      <x:c r="E140" t="n">
        <x:v>0</x:v>
      </x:c>
      <x:c r="F140" t="n">
        <x:v>0</x:v>
      </x:c>
      <x:c r="G140" s="97" t="n">
        <x:f>IF(F140=1,ReadMe!$C$13,1)</x:f>
        <x:v>1</x:v>
      </x:c>
      <x:c r="H140" t="str">
        <x:v>桥接直道</x:v>
      </x:c>
      <x:c r="I140" t="n">
        <x:f>B140+ReadMe!$C$17-1</x:f>
        <x:v>62</x:v>
      </x:c>
      <x:c r="J140" t="n">
        <x:f>C140+ReadMe!$C$18-1</x:f>
        <x:v>29</x:v>
      </x:c>
      <x:c r="K140" t="n">
        <x:f>A140*ReadMe!$C$11</x:f>
        <x:v>670</x:v>
      </x:c>
      <x:c r="L140" t="str">
        <x:v>E</x:v>
      </x:c>
    </x:row>
    <x:row r="141">
      <x:c r="A141" t="n">
        <x:v>135</x:v>
      </x:c>
      <x:c r="B141" t="n">
        <x:v>62</x:v>
      </x:c>
      <x:c r="C141" t="n">
        <x:v>20</x:v>
      </x:c>
      <x:c r="D141" t="n">
        <x:v>1</x:v>
      </x:c>
      <x:c r="E141" t="n">
        <x:v>0</x:v>
      </x:c>
      <x:c r="F141" t="n">
        <x:v>0</x:v>
      </x:c>
      <x:c r="G141" s="97" t="n">
        <x:f>IF(F141=1,ReadMe!$C$13,1)</x:f>
        <x:v>1</x:v>
      </x:c>
      <x:c r="H141" t="str">
        <x:v>桥接直道</x:v>
      </x:c>
      <x:c r="I141" t="n">
        <x:f>B141+ReadMe!$C$17-1</x:f>
        <x:v>63</x:v>
      </x:c>
      <x:c r="J141" t="n">
        <x:f>C141+ReadMe!$C$18-1</x:f>
        <x:v>29</x:v>
      </x:c>
      <x:c r="K141" t="n">
        <x:f>A141*ReadMe!$C$11</x:f>
        <x:v>675</x:v>
      </x:c>
      <x:c r="L141" t="str">
        <x:v>E</x:v>
      </x:c>
    </x:row>
    <x:row r="142">
      <x:c r="A142" t="n">
        <x:v>136</x:v>
      </x:c>
      <x:c r="B142" t="n">
        <x:v>63</x:v>
      </x:c>
      <x:c r="C142" t="n">
        <x:v>20</x:v>
      </x:c>
      <x:c r="D142" t="n">
        <x:v>1</x:v>
      </x:c>
      <x:c r="E142" t="n">
        <x:v>0</x:v>
      </x:c>
      <x:c r="F142" t="n">
        <x:v>0</x:v>
      </x:c>
      <x:c r="G142" s="97" t="n">
        <x:f>IF(F142=1,ReadMe!$C$13,1)</x:f>
        <x:v>1</x:v>
      </x:c>
      <x:c r="H142" t="str">
        <x:v>桥接直道</x:v>
      </x:c>
      <x:c r="I142" t="n">
        <x:f>B142+ReadMe!$C$17-1</x:f>
        <x:v>64</x:v>
      </x:c>
      <x:c r="J142" t="n">
        <x:f>C142+ReadMe!$C$18-1</x:f>
        <x:v>29</x:v>
      </x:c>
      <x:c r="K142" t="n">
        <x:f>A142*ReadMe!$C$11</x:f>
        <x:v>680</x:v>
      </x:c>
      <x:c r="L142" t="str">
        <x:v>E</x:v>
      </x:c>
    </x:row>
    <x:row r="143">
      <x:c r="A143" t="n">
        <x:v>137</x:v>
      </x:c>
      <x:c r="B143" t="n">
        <x:v>64</x:v>
      </x:c>
      <x:c r="C143" t="n">
        <x:v>20</x:v>
      </x:c>
      <x:c r="D143" t="n">
        <x:v>1</x:v>
      </x:c>
      <x:c r="E143" t="n">
        <x:v>0</x:v>
      </x:c>
      <x:c r="F143" t="n">
        <x:v>0</x:v>
      </x:c>
      <x:c r="G143" s="97" t="n">
        <x:f>IF(F143=1,ReadMe!$C$13,1)</x:f>
        <x:v>1</x:v>
      </x:c>
      <x:c r="H143" t="str">
        <x:v>桥接直道</x:v>
      </x:c>
      <x:c r="I143" t="n">
        <x:f>B143+ReadMe!$C$17-1</x:f>
        <x:v>65</x:v>
      </x:c>
      <x:c r="J143" t="n">
        <x:f>C143+ReadMe!$C$18-1</x:f>
        <x:v>29</x:v>
      </x:c>
      <x:c r="K143" t="n">
        <x:f>A143*ReadMe!$C$11</x:f>
        <x:v>685</x:v>
      </x:c>
      <x:c r="L143" t="str">
        <x:v>E</x:v>
      </x:c>
    </x:row>
    <x:row r="144">
      <x:c r="A144" t="n">
        <x:v>138</x:v>
      </x:c>
      <x:c r="B144" t="n">
        <x:v>65</x:v>
      </x:c>
      <x:c r="C144" t="n">
        <x:v>20</x:v>
      </x:c>
      <x:c r="D144" t="n">
        <x:v>1</x:v>
      </x:c>
      <x:c r="E144" t="n">
        <x:v>0</x:v>
      </x:c>
      <x:c r="F144" t="n">
        <x:v>0</x:v>
      </x:c>
      <x:c r="G144" s="97" t="n">
        <x:f>IF(F144=1,ReadMe!$C$13,1)</x:f>
        <x:v>1</x:v>
      </x:c>
      <x:c r="H144" t="str">
        <x:v>桥接直道</x:v>
      </x:c>
      <x:c r="I144" t="n">
        <x:f>B144+ReadMe!$C$17-1</x:f>
        <x:v>66</x:v>
      </x:c>
      <x:c r="J144" t="n">
        <x:f>C144+ReadMe!$C$18-1</x:f>
        <x:v>29</x:v>
      </x:c>
      <x:c r="K144" t="n">
        <x:f>A144*ReadMe!$C$11</x:f>
        <x:v>690</x:v>
      </x:c>
      <x:c r="L144" t="str">
        <x:v>E</x:v>
      </x:c>
    </x:row>
    <x:row r="145">
      <x:c r="A145" t="n">
        <x:v>139</x:v>
      </x:c>
      <x:c r="B145" t="n">
        <x:v>66</x:v>
      </x:c>
      <x:c r="C145" t="n">
        <x:v>20</x:v>
      </x:c>
      <x:c r="D145" t="n">
        <x:v>1</x:v>
      </x:c>
      <x:c r="E145" t="n">
        <x:v>0</x:v>
      </x:c>
      <x:c r="F145" t="n">
        <x:v>0</x:v>
      </x:c>
      <x:c r="G145" s="97" t="n">
        <x:f>IF(F145=1,ReadMe!$C$13,1)</x:f>
        <x:v>1</x:v>
      </x:c>
      <x:c r="H145" t="str">
        <x:v>桥接直道</x:v>
      </x:c>
      <x:c r="I145" t="n">
        <x:f>B145+ReadMe!$C$17-1</x:f>
        <x:v>67</x:v>
      </x:c>
      <x:c r="J145" t="n">
        <x:f>C145+ReadMe!$C$18-1</x:f>
        <x:v>29</x:v>
      </x:c>
      <x:c r="K145" t="n">
        <x:f>A145*ReadMe!$C$11</x:f>
        <x:v>695</x:v>
      </x:c>
      <x:c r="L145" t="str">
        <x:v>E</x:v>
      </x:c>
    </x:row>
    <x:row r="146">
      <x:c r="A146" t="n">
        <x:v>140</x:v>
      </x:c>
      <x:c r="B146" t="n">
        <x:v>67</x:v>
      </x:c>
      <x:c r="C146" t="n">
        <x:v>20</x:v>
      </x:c>
      <x:c r="D146" t="n">
        <x:v>1</x:v>
      </x:c>
      <x:c r="E146" t="n">
        <x:v>0</x:v>
      </x:c>
      <x:c r="F146" t="n">
        <x:v>0</x:v>
      </x:c>
      <x:c r="G146" s="97" t="n">
        <x:f>IF(F146=1,ReadMe!$C$13,1)</x:f>
        <x:v>1</x:v>
      </x:c>
      <x:c r="H146" t="str">
        <x:v>桥接直道</x:v>
      </x:c>
      <x:c r="I146" t="n">
        <x:f>B146+ReadMe!$C$17-1</x:f>
        <x:v>68</x:v>
      </x:c>
      <x:c r="J146" t="n">
        <x:f>C146+ReadMe!$C$18-1</x:f>
        <x:v>29</x:v>
      </x:c>
      <x:c r="K146" t="n">
        <x:f>A146*ReadMe!$C$11</x:f>
        <x:v>700</x:v>
      </x:c>
      <x:c r="L146" t="str">
        <x:v>E</x:v>
      </x:c>
    </x:row>
    <x:row r="147">
      <x:c r="A147" t="n">
        <x:v>141</x:v>
      </x:c>
      <x:c r="B147" t="n">
        <x:v>68</x:v>
      </x:c>
      <x:c r="C147" t="n">
        <x:v>20</x:v>
      </x:c>
      <x:c r="D147" t="n">
        <x:v>1</x:v>
      </x:c>
      <x:c r="E147" t="n">
        <x:v>0</x:v>
      </x:c>
      <x:c r="F147" t="n">
        <x:v>0</x:v>
      </x:c>
      <x:c r="G147" s="97" t="n">
        <x:f>IF(F147=1,ReadMe!$C$13,1)</x:f>
        <x:v>1</x:v>
      </x:c>
      <x:c r="H147" t="str">
        <x:v>桥接直道</x:v>
      </x:c>
      <x:c r="I147" t="n">
        <x:f>B147+ReadMe!$C$17-1</x:f>
        <x:v>69</x:v>
      </x:c>
      <x:c r="J147" t="n">
        <x:f>C147+ReadMe!$C$18-1</x:f>
        <x:v>29</x:v>
      </x:c>
      <x:c r="K147" t="n">
        <x:f>A147*ReadMe!$C$11</x:f>
        <x:v>705</x:v>
      </x:c>
      <x:c r="L147" t="str">
        <x:v>E</x:v>
      </x:c>
    </x:row>
    <x:row r="148">
      <x:c r="A148" t="n">
        <x:v>142</x:v>
      </x:c>
      <x:c r="B148" t="n">
        <x:v>69</x:v>
      </x:c>
      <x:c r="C148" t="n">
        <x:v>20</x:v>
      </x:c>
      <x:c r="D148" t="n">
        <x:v>1</x:v>
      </x:c>
      <x:c r="E148" t="n">
        <x:v>0</x:v>
      </x:c>
      <x:c r="F148" t="n">
        <x:v>0</x:v>
      </x:c>
      <x:c r="G148" s="97" t="n">
        <x:f>IF(F148=1,ReadMe!$C$13,1)</x:f>
        <x:v>1</x:v>
      </x:c>
      <x:c r="H148" t="str">
        <x:v>桥接直道</x:v>
      </x:c>
      <x:c r="I148" t="n">
        <x:f>B148+ReadMe!$C$17-1</x:f>
        <x:v>70</x:v>
      </x:c>
      <x:c r="J148" t="n">
        <x:f>C148+ReadMe!$C$18-1</x:f>
        <x:v>29</x:v>
      </x:c>
      <x:c r="K148" t="n">
        <x:f>A148*ReadMe!$C$11</x:f>
        <x:v>710</x:v>
      </x:c>
      <x:c r="L148" t="str">
        <x:v>E</x:v>
      </x:c>
    </x:row>
    <x:row r="149">
      <x:c r="A149" t="n">
        <x:v>143</x:v>
      </x:c>
      <x:c r="B149" t="n">
        <x:v>70</x:v>
      </x:c>
      <x:c r="C149" t="n">
        <x:v>20</x:v>
      </x:c>
      <x:c r="D149" t="n">
        <x:v>1</x:v>
      </x:c>
      <x:c r="E149" t="n">
        <x:v>0</x:v>
      </x:c>
      <x:c r="F149" t="n">
        <x:v>0</x:v>
      </x:c>
      <x:c r="G149" s="97" t="n">
        <x:f>IF(F149=1,ReadMe!$C$13,1)</x:f>
        <x:v>1</x:v>
      </x:c>
      <x:c r="H149" t="str">
        <x:v>桥接直道</x:v>
      </x:c>
      <x:c r="I149" t="n">
        <x:f>B149+ReadMe!$C$17-1</x:f>
        <x:v>71</x:v>
      </x:c>
      <x:c r="J149" t="n">
        <x:f>C149+ReadMe!$C$18-1</x:f>
        <x:v>29</x:v>
      </x:c>
      <x:c r="K149" t="n">
        <x:f>A149*ReadMe!$C$11</x:f>
        <x:v>715</x:v>
      </x:c>
      <x:c r="L149" t="str">
        <x:v>E</x:v>
      </x:c>
    </x:row>
    <x:row r="150">
      <x:c r="A150" t="n">
        <x:v>144</x:v>
      </x:c>
      <x:c r="B150" t="n">
        <x:v>71</x:v>
      </x:c>
      <x:c r="C150" t="n">
        <x:v>20</x:v>
      </x:c>
      <x:c r="D150" t="n">
        <x:v>1</x:v>
      </x:c>
      <x:c r="E150" t="n">
        <x:v>0</x:v>
      </x:c>
      <x:c r="F150" t="n">
        <x:v>0</x:v>
      </x:c>
      <x:c r="G150" s="97" t="n">
        <x:f>IF(F150=1,ReadMe!$C$13,1)</x:f>
        <x:v>1</x:v>
      </x:c>
      <x:c r="H150" t="str">
        <x:v>桥接直道</x:v>
      </x:c>
      <x:c r="I150" t="n">
        <x:f>B150+ReadMe!$C$17-1</x:f>
        <x:v>72</x:v>
      </x:c>
      <x:c r="J150" t="n">
        <x:f>C150+ReadMe!$C$18-1</x:f>
        <x:v>29</x:v>
      </x:c>
      <x:c r="K150" t="n">
        <x:f>A150*ReadMe!$C$11</x:f>
        <x:v>720</x:v>
      </x:c>
      <x:c r="L150" t="str">
        <x:v>E</x:v>
      </x:c>
    </x:row>
    <x:row r="151">
      <x:c r="A151" t="n">
        <x:v>145</x:v>
      </x:c>
      <x:c r="B151" t="n">
        <x:v>72</x:v>
      </x:c>
      <x:c r="C151" t="n">
        <x:v>20</x:v>
      </x:c>
      <x:c r="D151" t="n">
        <x:v>1</x:v>
      </x:c>
      <x:c r="E151" t="n">
        <x:v>0</x:v>
      </x:c>
      <x:c r="F151" t="n">
        <x:v>0</x:v>
      </x:c>
      <x:c r="G151" s="97" t="n">
        <x:f>IF(F151=1,ReadMe!$C$13,1)</x:f>
        <x:v>1</x:v>
      </x:c>
      <x:c r="H151" t="str">
        <x:v>桥接直道</x:v>
      </x:c>
      <x:c r="I151" t="n">
        <x:f>B151+ReadMe!$C$17-1</x:f>
        <x:v>73</x:v>
      </x:c>
      <x:c r="J151" t="n">
        <x:f>C151+ReadMe!$C$18-1</x:f>
        <x:v>29</x:v>
      </x:c>
      <x:c r="K151" t="n">
        <x:f>A151*ReadMe!$C$11</x:f>
        <x:v>725</x:v>
      </x:c>
      <x:c r="L151" t="str">
        <x:v>E</x:v>
      </x:c>
    </x:row>
    <x:row r="152">
      <x:c r="A152" t="n">
        <x:v>146</x:v>
      </x:c>
      <x:c r="B152" t="n">
        <x:v>73</x:v>
      </x:c>
      <x:c r="C152" t="n">
        <x:v>20</x:v>
      </x:c>
      <x:c r="D152" t="n">
        <x:v>1</x:v>
      </x:c>
      <x:c r="E152" t="n">
        <x:v>0</x:v>
      </x:c>
      <x:c r="F152" t="n">
        <x:v>0</x:v>
      </x:c>
      <x:c r="G152" s="97" t="n">
        <x:f>IF(F152=1,ReadMe!$C$13,1)</x:f>
        <x:v>1</x:v>
      </x:c>
      <x:c r="H152" t="str">
        <x:v>桥接直道</x:v>
      </x:c>
      <x:c r="I152" t="n">
        <x:f>B152+ReadMe!$C$17-1</x:f>
        <x:v>74</x:v>
      </x:c>
      <x:c r="J152" t="n">
        <x:f>C152+ReadMe!$C$18-1</x:f>
        <x:v>29</x:v>
      </x:c>
      <x:c r="K152" t="n">
        <x:f>A152*ReadMe!$C$11</x:f>
        <x:v>730</x:v>
      </x:c>
      <x:c r="L152" t="str">
        <x:v>E</x:v>
      </x:c>
    </x:row>
    <x:row r="153">
      <x:c r="A153" t="n">
        <x:v>147</x:v>
      </x:c>
      <x:c r="B153" t="n">
        <x:v>74</x:v>
      </x:c>
      <x:c r="C153" t="n">
        <x:v>20</x:v>
      </x:c>
      <x:c r="D153" t="n">
        <x:v>1</x:v>
      </x:c>
      <x:c r="E153" t="n">
        <x:v>0</x:v>
      </x:c>
      <x:c r="F153" t="n">
        <x:v>0</x:v>
      </x:c>
      <x:c r="G153" s="97" t="n">
        <x:f>IF(F153=1,ReadMe!$C$13,1)</x:f>
        <x:v>1</x:v>
      </x:c>
      <x:c r="H153" t="str">
        <x:v>桥接直道</x:v>
      </x:c>
      <x:c r="I153" t="n">
        <x:f>B153+ReadMe!$C$17-1</x:f>
        <x:v>75</x:v>
      </x:c>
      <x:c r="J153" t="n">
        <x:f>C153+ReadMe!$C$18-1</x:f>
        <x:v>29</x:v>
      </x:c>
      <x:c r="K153" t="n">
        <x:f>A153*ReadMe!$C$11</x:f>
        <x:v>735</x:v>
      </x:c>
      <x:c r="L153" t="str">
        <x:v>E</x:v>
      </x:c>
    </x:row>
    <x:row r="154">
      <x:c r="A154" t="n">
        <x:v>148</x:v>
      </x:c>
      <x:c r="B154" t="n">
        <x:v>75</x:v>
      </x:c>
      <x:c r="C154" t="n">
        <x:v>20</x:v>
      </x:c>
      <x:c r="D154" t="n">
        <x:v>1</x:v>
      </x:c>
      <x:c r="E154" t="n">
        <x:v>0</x:v>
      </x:c>
      <x:c r="F154" t="n">
        <x:v>0</x:v>
      </x:c>
      <x:c r="G154" s="97" t="n">
        <x:f>IF(F154=1,ReadMe!$C$13,1)</x:f>
        <x:v>1</x:v>
      </x:c>
      <x:c r="H154" t="str">
        <x:v>桥接直道</x:v>
      </x:c>
      <x:c r="I154" t="n">
        <x:f>B154+ReadMe!$C$17-1</x:f>
        <x:v>76</x:v>
      </x:c>
      <x:c r="J154" t="n">
        <x:f>C154+ReadMe!$C$18-1</x:f>
        <x:v>29</x:v>
      </x:c>
      <x:c r="K154" t="n">
        <x:f>A154*ReadMe!$C$11</x:f>
        <x:v>740</x:v>
      </x:c>
      <x:c r="L154" t="str">
        <x:v>E</x:v>
      </x:c>
    </x:row>
    <x:row r="155">
      <x:c r="A155" t="n">
        <x:v>149</x:v>
      </x:c>
      <x:c r="B155" t="n">
        <x:v>76</x:v>
      </x:c>
      <x:c r="C155" t="n">
        <x:v>20</x:v>
      </x:c>
      <x:c r="D155" t="n">
        <x:v>1</x:v>
      </x:c>
      <x:c r="E155" t="n">
        <x:v>0</x:v>
      </x:c>
      <x:c r="F155" t="n">
        <x:v>0</x:v>
      </x:c>
      <x:c r="G155" s="97" t="n">
        <x:f>IF(F155=1,ReadMe!$C$13,1)</x:f>
        <x:v>1</x:v>
      </x:c>
      <x:c r="H155" t="str">
        <x:v>桥接直道</x:v>
      </x:c>
      <x:c r="I155" t="n">
        <x:f>B155+ReadMe!$C$17-1</x:f>
        <x:v>77</x:v>
      </x:c>
      <x:c r="J155" t="n">
        <x:f>C155+ReadMe!$C$18-1</x:f>
        <x:v>29</x:v>
      </x:c>
      <x:c r="K155" t="n">
        <x:f>A155*ReadMe!$C$11</x:f>
        <x:v>745</x:v>
      </x:c>
      <x:c r="L155" t="str">
        <x:v>E</x:v>
      </x:c>
    </x:row>
    <x:row r="156">
      <x:c r="A156" t="n">
        <x:v>150</x:v>
      </x:c>
      <x:c r="B156" t="n">
        <x:v>77</x:v>
      </x:c>
      <x:c r="C156" t="n">
        <x:v>20</x:v>
      </x:c>
      <x:c r="D156" t="n">
        <x:v>1</x:v>
      </x:c>
      <x:c r="E156" t="n">
        <x:v>0</x:v>
      </x:c>
      <x:c r="F156" t="n">
        <x:v>0</x:v>
      </x:c>
      <x:c r="G156" s="97" t="n">
        <x:f>IF(F156=1,ReadMe!$C$13,1)</x:f>
        <x:v>1</x:v>
      </x:c>
      <x:c r="H156" t="str">
        <x:v>桥接直道</x:v>
      </x:c>
      <x:c r="I156" t="n">
        <x:f>B156+ReadMe!$C$17-1</x:f>
        <x:v>78</x:v>
      </x:c>
      <x:c r="J156" t="n">
        <x:f>C156+ReadMe!$C$18-1</x:f>
        <x:v>29</x:v>
      </x:c>
      <x:c r="K156" t="n">
        <x:f>A156*ReadMe!$C$11</x:f>
        <x:v>750</x:v>
      </x:c>
      <x:c r="L156" t="str">
        <x:v>E</x:v>
      </x:c>
    </x:row>
    <x:row r="157">
      <x:c r="A157" t="n">
        <x:v>151</x:v>
      </x:c>
      <x:c r="B157" t="n">
        <x:v>78</x:v>
      </x:c>
      <x:c r="C157" t="n">
        <x:v>20</x:v>
      </x:c>
      <x:c r="D157" t="n">
        <x:v>1</x:v>
      </x:c>
      <x:c r="E157" t="n">
        <x:v>0</x:v>
      </x:c>
      <x:c r="F157" t="n">
        <x:v>0</x:v>
      </x:c>
      <x:c r="G157" s="97" t="n">
        <x:f>IF(F157=1,ReadMe!$C$13,1)</x:f>
        <x:v>1</x:v>
      </x:c>
      <x:c r="H157" t="str">
        <x:v>桥接直道</x:v>
      </x:c>
      <x:c r="I157" t="n">
        <x:f>B157+ReadMe!$C$17-1</x:f>
        <x:v>79</x:v>
      </x:c>
      <x:c r="J157" t="n">
        <x:f>C157+ReadMe!$C$18-1</x:f>
        <x:v>29</x:v>
      </x:c>
      <x:c r="K157" t="n">
        <x:f>A157*ReadMe!$C$11</x:f>
        <x:v>755</x:v>
      </x:c>
      <x:c r="L157" t="str">
        <x:v>E</x:v>
      </x:c>
    </x:row>
    <x:row r="158">
      <x:c r="A158" t="n">
        <x:v>152</x:v>
      </x:c>
      <x:c r="B158" t="n">
        <x:v>79</x:v>
      </x:c>
      <x:c r="C158" t="n">
        <x:v>20</x:v>
      </x:c>
      <x:c r="D158" t="n">
        <x:v>1</x:v>
      </x:c>
      <x:c r="E158" t="n">
        <x:v>0</x:v>
      </x:c>
      <x:c r="F158" t="n">
        <x:v>0</x:v>
      </x:c>
      <x:c r="G158" s="97" t="n">
        <x:f>IF(F158=1,ReadMe!$C$13,1)</x:f>
        <x:v>1</x:v>
      </x:c>
      <x:c r="H158" t="str">
        <x:v>桥接直道</x:v>
      </x:c>
      <x:c r="I158" t="n">
        <x:f>B158+ReadMe!$C$17-1</x:f>
        <x:v>80</x:v>
      </x:c>
      <x:c r="J158" t="n">
        <x:f>C158+ReadMe!$C$18-1</x:f>
        <x:v>29</x:v>
      </x:c>
      <x:c r="K158" t="n">
        <x:f>A158*ReadMe!$C$11</x:f>
        <x:v>760</x:v>
      </x:c>
      <x:c r="L158" t="str">
        <x:v>E</x:v>
      </x:c>
    </x:row>
    <x:row r="159">
      <x:c r="A159" t="n">
        <x:v>153</x:v>
      </x:c>
      <x:c r="B159" t="n">
        <x:v>80</x:v>
      </x:c>
      <x:c r="C159" t="n">
        <x:v>20</x:v>
      </x:c>
      <x:c r="D159" t="n">
        <x:v>1</x:v>
      </x:c>
      <x:c r="E159" t="n">
        <x:v>0</x:v>
      </x:c>
      <x:c r="F159" t="n">
        <x:v>0</x:v>
      </x:c>
      <x:c r="G159" s="97" t="n">
        <x:f>IF(F159=1,ReadMe!$C$13,1)</x:f>
        <x:v>1</x:v>
      </x:c>
      <x:c r="H159" t="str">
        <x:v>桥接直道</x:v>
      </x:c>
      <x:c r="I159" t="n">
        <x:f>B159+ReadMe!$C$17-1</x:f>
        <x:v>81</x:v>
      </x:c>
      <x:c r="J159" t="n">
        <x:f>C159+ReadMe!$C$18-1</x:f>
        <x:v>29</x:v>
      </x:c>
      <x:c r="K159" t="n">
        <x:f>A159*ReadMe!$C$11</x:f>
        <x:v>765</x:v>
      </x:c>
      <x:c r="L159" t="str">
        <x:v>E</x:v>
      </x:c>
    </x:row>
    <x:row r="160">
      <x:c r="A160" t="n">
        <x:v>154</x:v>
      </x:c>
      <x:c r="B160" t="n">
        <x:v>81</x:v>
      </x:c>
      <x:c r="C160" t="n">
        <x:v>20</x:v>
      </x:c>
      <x:c r="D160" t="n">
        <x:v>1</x:v>
      </x:c>
      <x:c r="E160" t="n">
        <x:v>0</x:v>
      </x:c>
      <x:c r="F160" t="n">
        <x:v>0</x:v>
      </x:c>
      <x:c r="G160" s="97" t="n">
        <x:f>IF(F160=1,ReadMe!$C$13,1)</x:f>
        <x:v>1</x:v>
      </x:c>
      <x:c r="H160" t="str">
        <x:v>桥接直道</x:v>
      </x:c>
      <x:c r="I160" t="n">
        <x:f>B160+ReadMe!$C$17-1</x:f>
        <x:v>82</x:v>
      </x:c>
      <x:c r="J160" t="n">
        <x:f>C160+ReadMe!$C$18-1</x:f>
        <x:v>29</x:v>
      </x:c>
      <x:c r="K160" t="n">
        <x:f>A160*ReadMe!$C$11</x:f>
        <x:v>770</x:v>
      </x:c>
      <x:c r="L160" t="str">
        <x:v>E</x:v>
      </x:c>
    </x:row>
    <x:row r="161">
      <x:c r="A161" t="n">
        <x:v>155</x:v>
      </x:c>
      <x:c r="B161" t="n">
        <x:v>82</x:v>
      </x:c>
      <x:c r="C161" t="n">
        <x:v>20</x:v>
      </x:c>
      <x:c r="D161" t="n">
        <x:v>1</x:v>
      </x:c>
      <x:c r="E161" t="n">
        <x:v>0</x:v>
      </x:c>
      <x:c r="F161" t="n">
        <x:v>0</x:v>
      </x:c>
      <x:c r="G161" s="97" t="n">
        <x:f>IF(F161=1,ReadMe!$C$13,1)</x:f>
        <x:v>1</x:v>
      </x:c>
      <x:c r="H161" t="str">
        <x:v>桥接直道</x:v>
      </x:c>
      <x:c r="I161" t="n">
        <x:f>B161+ReadMe!$C$17-1</x:f>
        <x:v>83</x:v>
      </x:c>
      <x:c r="J161" t="n">
        <x:f>C161+ReadMe!$C$18-1</x:f>
        <x:v>29</x:v>
      </x:c>
      <x:c r="K161" t="n">
        <x:f>A161*ReadMe!$C$11</x:f>
        <x:v>775</x:v>
      </x:c>
      <x:c r="L161" t="str">
        <x:v>E</x:v>
      </x:c>
    </x:row>
    <x:row r="162">
      <x:c r="A162" t="n">
        <x:v>156</x:v>
      </x:c>
      <x:c r="B162" t="n">
        <x:v>83</x:v>
      </x:c>
      <x:c r="C162" t="n">
        <x:v>20</x:v>
      </x:c>
      <x:c r="D162" t="n">
        <x:v>1</x:v>
      </x:c>
      <x:c r="E162" t="n">
        <x:v>0</x:v>
      </x:c>
      <x:c r="F162" t="n">
        <x:v>0</x:v>
      </x:c>
      <x:c r="G162" s="97" t="n">
        <x:f>IF(F162=1,ReadMe!$C$13,1)</x:f>
        <x:v>1</x:v>
      </x:c>
      <x:c r="H162" t="str">
        <x:v>桥接直道</x:v>
      </x:c>
      <x:c r="I162" t="n">
        <x:f>B162+ReadMe!$C$17-1</x:f>
        <x:v>84</x:v>
      </x:c>
      <x:c r="J162" t="n">
        <x:f>C162+ReadMe!$C$18-1</x:f>
        <x:v>29</x:v>
      </x:c>
      <x:c r="K162" t="n">
        <x:f>A162*ReadMe!$C$11</x:f>
        <x:v>780</x:v>
      </x:c>
      <x:c r="L162" t="str">
        <x:v>E</x:v>
      </x:c>
    </x:row>
    <x:row r="163">
      <x:c r="A163" t="n">
        <x:v>157</x:v>
      </x:c>
      <x:c r="B163" t="n">
        <x:v>84</x:v>
      </x:c>
      <x:c r="C163" t="n">
        <x:v>20</x:v>
      </x:c>
      <x:c r="D163" t="n">
        <x:v>1</x:v>
      </x:c>
      <x:c r="E163" t="n">
        <x:v>0</x:v>
      </x:c>
      <x:c r="F163" t="n">
        <x:v>0</x:v>
      </x:c>
      <x:c r="G163" s="97" t="n">
        <x:f>IF(F163=1,ReadMe!$C$13,1)</x:f>
        <x:v>1</x:v>
      </x:c>
      <x:c r="H163" t="str">
        <x:v>桥接直道</x:v>
      </x:c>
      <x:c r="I163" t="n">
        <x:f>B163+ReadMe!$C$17-1</x:f>
        <x:v>85</x:v>
      </x:c>
      <x:c r="J163" t="n">
        <x:f>C163+ReadMe!$C$18-1</x:f>
        <x:v>29</x:v>
      </x:c>
      <x:c r="K163" t="n">
        <x:f>A163*ReadMe!$C$11</x:f>
        <x:v>785</x:v>
      </x:c>
      <x:c r="L163" t="str">
        <x:v>E</x:v>
      </x:c>
    </x:row>
    <x:row r="164">
      <x:c r="A164" t="n">
        <x:v>158</x:v>
      </x:c>
      <x:c r="B164" t="n">
        <x:v>85</x:v>
      </x:c>
      <x:c r="C164" t="n">
        <x:v>20</x:v>
      </x:c>
      <x:c r="D164" t="n">
        <x:v>1</x:v>
      </x:c>
      <x:c r="E164" t="n">
        <x:v>0</x:v>
      </x:c>
      <x:c r="F164" t="n">
        <x:v>0</x:v>
      </x:c>
      <x:c r="G164" s="97" t="n">
        <x:f>IF(F164=1,ReadMe!$C$13,1)</x:f>
        <x:v>1</x:v>
      </x:c>
      <x:c r="H164" t="str">
        <x:v>桥接直道</x:v>
      </x:c>
      <x:c r="I164" t="n">
        <x:f>B164+ReadMe!$C$17-1</x:f>
        <x:v>86</x:v>
      </x:c>
      <x:c r="J164" t="n">
        <x:f>C164+ReadMe!$C$18-1</x:f>
        <x:v>29</x:v>
      </x:c>
      <x:c r="K164" t="n">
        <x:f>A164*ReadMe!$C$11</x:f>
        <x:v>790</x:v>
      </x:c>
      <x:c r="L164" t="str">
        <x:v>E</x:v>
      </x:c>
    </x:row>
    <x:row r="165">
      <x:c r="A165" t="n">
        <x:v>159</x:v>
      </x:c>
      <x:c r="B165" t="n">
        <x:v>86</x:v>
      </x:c>
      <x:c r="C165" t="n">
        <x:v>20</x:v>
      </x:c>
      <x:c r="D165" t="n">
        <x:v>1</x:v>
      </x:c>
      <x:c r="E165" t="n">
        <x:v>0</x:v>
      </x:c>
      <x:c r="F165" t="n">
        <x:v>0</x:v>
      </x:c>
      <x:c r="G165" s="97" t="n">
        <x:f>IF(F165=1,ReadMe!$C$13,1)</x:f>
        <x:v>1</x:v>
      </x:c>
      <x:c r="H165" t="str">
        <x:v>桥接直道</x:v>
      </x:c>
      <x:c r="I165" t="n">
        <x:f>B165+ReadMe!$C$17-1</x:f>
        <x:v>87</x:v>
      </x:c>
      <x:c r="J165" t="n">
        <x:f>C165+ReadMe!$C$18-1</x:f>
        <x:v>29</x:v>
      </x:c>
      <x:c r="K165" t="n">
        <x:f>A165*ReadMe!$C$11</x:f>
        <x:v>795</x:v>
      </x:c>
      <x:c r="L165" t="str">
        <x:v>E</x:v>
      </x:c>
    </x:row>
    <x:row r="166">
      <x:c r="A166" t="n">
        <x:v>160</x:v>
      </x:c>
      <x:c r="B166" t="n">
        <x:v>87</x:v>
      </x:c>
      <x:c r="C166" t="n">
        <x:v>20</x:v>
      </x:c>
      <x:c r="D166" t="n">
        <x:v>1</x:v>
      </x:c>
      <x:c r="E166" t="n">
        <x:v>0</x:v>
      </x:c>
      <x:c r="F166" t="n">
        <x:v>0</x:v>
      </x:c>
      <x:c r="G166" s="97" t="n">
        <x:f>IF(F166=1,ReadMe!$C$13,1)</x:f>
        <x:v>1</x:v>
      </x:c>
      <x:c r="H166" t="str">
        <x:v>桥接直道</x:v>
      </x:c>
      <x:c r="I166" t="n">
        <x:f>B166+ReadMe!$C$17-1</x:f>
        <x:v>88</x:v>
      </x:c>
      <x:c r="J166" t="n">
        <x:f>C166+ReadMe!$C$18-1</x:f>
        <x:v>29</x:v>
      </x:c>
      <x:c r="K166" t="n">
        <x:f>A166*ReadMe!$C$11</x:f>
        <x:v>800</x:v>
      </x:c>
      <x:c r="L166" t="str">
        <x:v>E</x:v>
      </x:c>
    </x:row>
    <x:row r="167">
      <x:c r="A167" t="n">
        <x:v>161</x:v>
      </x:c>
      <x:c r="B167" t="n">
        <x:v>88</x:v>
      </x:c>
      <x:c r="C167" t="n">
        <x:v>20</x:v>
      </x:c>
      <x:c r="D167" t="n">
        <x:v>1</x:v>
      </x:c>
      <x:c r="E167" t="n">
        <x:v>0</x:v>
      </x:c>
      <x:c r="F167" t="n">
        <x:v>0</x:v>
      </x:c>
      <x:c r="G167" s="97" t="n">
        <x:f>IF(F167=1,ReadMe!$C$13,1)</x:f>
        <x:v>1</x:v>
      </x:c>
      <x:c r="H167" t="str">
        <x:v>桥接直道</x:v>
      </x:c>
      <x:c r="I167" t="n">
        <x:f>B167+ReadMe!$C$17-1</x:f>
        <x:v>89</x:v>
      </x:c>
      <x:c r="J167" t="n">
        <x:f>C167+ReadMe!$C$18-1</x:f>
        <x:v>29</x:v>
      </x:c>
      <x:c r="K167" t="n">
        <x:f>A167*ReadMe!$C$11</x:f>
        <x:v>805</x:v>
      </x:c>
      <x:c r="L167" t="str">
        <x:v>E</x:v>
      </x:c>
    </x:row>
    <x:row r="168">
      <x:c r="A168" t="n">
        <x:v>162</x:v>
      </x:c>
      <x:c r="B168" t="n">
        <x:v>89</x:v>
      </x:c>
      <x:c r="C168" t="n">
        <x:v>20</x:v>
      </x:c>
      <x:c r="D168" t="n">
        <x:v>1</x:v>
      </x:c>
      <x:c r="E168" t="n">
        <x:v>0</x:v>
      </x:c>
      <x:c r="F168" t="n">
        <x:v>0</x:v>
      </x:c>
      <x:c r="G168" s="97" t="n">
        <x:f>IF(F168=1,ReadMe!$C$13,1)</x:f>
        <x:v>1</x:v>
      </x:c>
      <x:c r="H168" t="str">
        <x:v>桥接直道</x:v>
      </x:c>
      <x:c r="I168" t="n">
        <x:f>B168+ReadMe!$C$17-1</x:f>
        <x:v>90</x:v>
      </x:c>
      <x:c r="J168" t="n">
        <x:f>C168+ReadMe!$C$18-1</x:f>
        <x:v>29</x:v>
      </x:c>
      <x:c r="K168" t="n">
        <x:f>A168*ReadMe!$C$11</x:f>
        <x:v>810</x:v>
      </x:c>
      <x:c r="L168" t="str">
        <x:v>E</x:v>
      </x:c>
    </x:row>
    <x:row r="169">
      <x:c r="A169" t="n">
        <x:v>163</x:v>
      </x:c>
      <x:c r="B169" t="n">
        <x:v>90</x:v>
      </x:c>
      <x:c r="C169" t="n">
        <x:v>20</x:v>
      </x:c>
      <x:c r="D169" t="n">
        <x:v>1</x:v>
      </x:c>
      <x:c r="E169" t="n">
        <x:v>0</x:v>
      </x:c>
      <x:c r="F169" t="n">
        <x:v>0</x:v>
      </x:c>
      <x:c r="G169" s="97" t="n">
        <x:f>IF(F169=1,ReadMe!$C$13,1)</x:f>
        <x:v>1</x:v>
      </x:c>
      <x:c r="H169" t="str">
        <x:v>桥接直道</x:v>
      </x:c>
      <x:c r="I169" t="n">
        <x:f>B169+ReadMe!$C$17-1</x:f>
        <x:v>91</x:v>
      </x:c>
      <x:c r="J169" t="n">
        <x:f>C169+ReadMe!$C$18-1</x:f>
        <x:v>29</x:v>
      </x:c>
      <x:c r="K169" t="n">
        <x:f>A169*ReadMe!$C$11</x:f>
        <x:v>815</x:v>
      </x:c>
      <x:c r="L169" t="str">
        <x:v>E</x:v>
      </x:c>
    </x:row>
    <x:row r="170">
      <x:c r="A170" t="n">
        <x:v>164</x:v>
      </x:c>
      <x:c r="B170" t="n">
        <x:v>91</x:v>
      </x:c>
      <x:c r="C170" t="n">
        <x:v>20</x:v>
      </x:c>
      <x:c r="D170" t="n">
        <x:v>1</x:v>
      </x:c>
      <x:c r="E170" t="n">
        <x:v>0</x:v>
      </x:c>
      <x:c r="F170" t="n">
        <x:v>1</x:v>
      </x:c>
      <x:c r="G170" s="97" t="n">
        <x:f>IF(F170=1,ReadMe!$C$13,1)</x:f>
        <x:v>0.66</x:v>
      </x:c>
      <x:c r="H170" t="str">
        <x:v>桥接直道</x:v>
      </x:c>
      <x:c r="I170" t="n">
        <x:f>B170+ReadMe!$C$17-1</x:f>
        <x:v>92</x:v>
      </x:c>
      <x:c r="J170" t="n">
        <x:f>C170+ReadMe!$C$18-1</x:f>
        <x:v>29</x:v>
      </x:c>
      <x:c r="K170" t="n">
        <x:f>A170*ReadMe!$C$11</x:f>
        <x:v>820</x:v>
      </x:c>
      <x:c r="L170" t="str">
        <x:v>E</x:v>
      </x:c>
    </x:row>
    <x:row r="171">
      <x:c r="A171" t="n">
        <x:v>165</x:v>
      </x:c>
      <x:c r="B171" t="n">
        <x:v>92</x:v>
      </x:c>
      <x:c r="C171" t="n">
        <x:v>20</x:v>
      </x:c>
      <x:c r="D171" t="n">
        <x:v>1</x:v>
      </x:c>
      <x:c r="E171" t="n">
        <x:v>0</x:v>
      </x:c>
      <x:c r="F171" t="n">
        <x:v>1</x:v>
      </x:c>
      <x:c r="G171" s="97" t="n">
        <x:f>IF(F171=1,ReadMe!$C$13,1)</x:f>
        <x:v>0.66</x:v>
      </x:c>
      <x:c r="H171" t="str">
        <x:v>桥接直道</x:v>
      </x:c>
      <x:c r="I171" t="n">
        <x:f>B171+ReadMe!$C$17-1</x:f>
        <x:v>93</x:v>
      </x:c>
      <x:c r="J171" t="n">
        <x:f>C171+ReadMe!$C$18-1</x:f>
        <x:v>29</x:v>
      </x:c>
      <x:c r="K171" t="n">
        <x:f>A171*ReadMe!$C$11</x:f>
        <x:v>825</x:v>
      </x:c>
      <x:c r="L171" t="str">
        <x:v>E</x:v>
      </x:c>
    </x:row>
    <x:row r="172">
      <x:c r="A172" t="n">
        <x:v>166</x:v>
      </x:c>
      <x:c r="B172" t="n">
        <x:v>93</x:v>
      </x:c>
      <x:c r="C172" t="n">
        <x:v>20</x:v>
      </x:c>
      <x:c r="D172" t="n">
        <x:v>1</x:v>
      </x:c>
      <x:c r="E172" t="n">
        <x:v>0</x:v>
      </x:c>
      <x:c r="F172" t="n">
        <x:v>1</x:v>
      </x:c>
      <x:c r="G172" s="97" t="n">
        <x:f>IF(F172=1,ReadMe!$C$13,1)</x:f>
        <x:v>0.66</x:v>
      </x:c>
      <x:c r="H172" t="str">
        <x:v>桥接直道</x:v>
      </x:c>
      <x:c r="I172" t="n">
        <x:f>B172+ReadMe!$C$17-1</x:f>
        <x:v>94</x:v>
      </x:c>
      <x:c r="J172" t="n">
        <x:f>C172+ReadMe!$C$18-1</x:f>
        <x:v>29</x:v>
      </x:c>
      <x:c r="K172" t="n">
        <x:f>A172*ReadMe!$C$11</x:f>
        <x:v>830</x:v>
      </x:c>
      <x:c r="L172" t="str">
        <x:v>E</x:v>
      </x:c>
    </x:row>
    <x:row r="173">
      <x:c r="A173" t="n">
        <x:v>167</x:v>
      </x:c>
      <x:c r="B173" t="n">
        <x:v>94</x:v>
      </x:c>
      <x:c r="C173" t="n">
        <x:v>20</x:v>
      </x:c>
      <x:c r="D173" t="n">
        <x:v>1</x:v>
      </x:c>
      <x:c r="E173" t="n">
        <x:v>0</x:v>
      </x:c>
      <x:c r="F173" t="n">
        <x:v>1</x:v>
      </x:c>
      <x:c r="G173" s="97" t="n">
        <x:f>IF(F173=1,ReadMe!$C$13,1)</x:f>
        <x:v>0.66</x:v>
      </x:c>
      <x:c r="H173" t="str">
        <x:v>桥接直道</x:v>
      </x:c>
      <x:c r="I173" t="n">
        <x:f>B173+ReadMe!$C$17-1</x:f>
        <x:v>95</x:v>
      </x:c>
      <x:c r="J173" t="n">
        <x:f>C173+ReadMe!$C$18-1</x:f>
        <x:v>29</x:v>
      </x:c>
      <x:c r="K173" t="n">
        <x:f>A173*ReadMe!$C$11</x:f>
        <x:v>835</x:v>
      </x:c>
      <x:c r="L173" t="str">
        <x:v>E</x:v>
      </x:c>
    </x:row>
    <x:row r="174">
      <x:c r="A174" t="n">
        <x:v>168</x:v>
      </x:c>
      <x:c r="B174" t="n">
        <x:v>95</x:v>
      </x:c>
      <x:c r="C174" t="n">
        <x:v>20</x:v>
      </x:c>
      <x:c r="D174" t="n">
        <x:v>1</x:v>
      </x:c>
      <x:c r="E174" t="n">
        <x:v>0</x:v>
      </x:c>
      <x:c r="F174" t="n">
        <x:v>1</x:v>
      </x:c>
      <x:c r="G174" s="97" t="n">
        <x:f>IF(F174=1,ReadMe!$C$13,1)</x:f>
        <x:v>0.66</x:v>
      </x:c>
      <x:c r="H174" t="str">
        <x:v>桥接直道</x:v>
      </x:c>
      <x:c r="I174" t="n">
        <x:f>B174+ReadMe!$C$17-1</x:f>
        <x:v>96</x:v>
      </x:c>
      <x:c r="J174" t="n">
        <x:f>C174+ReadMe!$C$18-1</x:f>
        <x:v>29</x:v>
      </x:c>
      <x:c r="K174" t="n">
        <x:f>A174*ReadMe!$C$11</x:f>
        <x:v>840</x:v>
      </x:c>
      <x:c r="L174" t="str">
        <x:v>E</x:v>
      </x:c>
    </x:row>
    <x:row r="175">
      <x:c r="A175" t="n">
        <x:v>169</x:v>
      </x:c>
      <x:c r="B175" t="n">
        <x:v>96</x:v>
      </x:c>
      <x:c r="C175" t="n">
        <x:v>20</x:v>
      </x:c>
      <x:c r="D175" t="n">
        <x:v>0</x:v>
      </x:c>
      <x:c r="E175" t="n">
        <x:v>-1</x:v>
      </x:c>
      <x:c r="F175" t="n">
        <x:v>1</x:v>
      </x:c>
      <x:c r="G175" s="97" t="n">
        <x:f>IF(F175=1,ReadMe!$C$13,1)</x:f>
        <x:v>0.66</x:v>
      </x:c>
      <x:c r="H175" t="str">
        <x:v>桥接直道</x:v>
      </x:c>
      <x:c r="I175" t="n">
        <x:f>B175+ReadMe!$C$17-1</x:f>
        <x:v>97</x:v>
      </x:c>
      <x:c r="J175" t="n">
        <x:f>C175+ReadMe!$C$18-1</x:f>
        <x:v>29</x:v>
      </x:c>
      <x:c r="K175" t="n">
        <x:f>A175*ReadMe!$C$11</x:f>
        <x:v>845</x:v>
      </x:c>
      <x:c r="L175" t="str">
        <x:v>N</x:v>
      </x:c>
    </x:row>
    <x:row r="176">
      <x:c r="A176" t="n">
        <x:v>170</x:v>
      </x:c>
      <x:c r="B176" t="n">
        <x:v>96</x:v>
      </x:c>
      <x:c r="C176" t="n">
        <x:v>19</x:v>
      </x:c>
      <x:c r="D176" t="n">
        <x:v>0</x:v>
      </x:c>
      <x:c r="E176" t="n">
        <x:v>-1</x:v>
      </x:c>
      <x:c r="F176" t="n">
        <x:v>1</x:v>
      </x:c>
      <x:c r="G176" s="97" t="n">
        <x:f>IF(F176=1,ReadMe!$C$13,1)</x:f>
        <x:v>0.66</x:v>
      </x:c>
      <x:c r="H176" t="str">
        <x:v>右高塔</x:v>
      </x:c>
      <x:c r="I176" t="n">
        <x:f>B176+ReadMe!$C$17-1</x:f>
        <x:v>97</x:v>
      </x:c>
      <x:c r="J176" t="n">
        <x:f>C176+ReadMe!$C$18-1</x:f>
        <x:v>28</x:v>
      </x:c>
      <x:c r="K176" t="n">
        <x:f>A176*ReadMe!$C$11</x:f>
        <x:v>850</x:v>
      </x:c>
      <x:c r="L176" t="str">
        <x:v>N</x:v>
      </x:c>
    </x:row>
    <x:row r="177">
      <x:c r="A177" t="n">
        <x:v>171</x:v>
      </x:c>
      <x:c r="B177" t="n">
        <x:v>96</x:v>
      </x:c>
      <x:c r="C177" t="n">
        <x:v>18</x:v>
      </x:c>
      <x:c r="D177" t="n">
        <x:v>0</x:v>
      </x:c>
      <x:c r="E177" t="n">
        <x:v>-1</x:v>
      </x:c>
      <x:c r="F177" t="n">
        <x:v>1</x:v>
      </x:c>
      <x:c r="G177" s="97" t="n">
        <x:f>IF(F177=1,ReadMe!$C$13,1)</x:f>
        <x:v>0.66</x:v>
      </x:c>
      <x:c r="H177" t="str">
        <x:v>右高塔</x:v>
      </x:c>
      <x:c r="I177" t="n">
        <x:f>B177+ReadMe!$C$17-1</x:f>
        <x:v>97</x:v>
      </x:c>
      <x:c r="J177" t="n">
        <x:f>C177+ReadMe!$C$18-1</x:f>
        <x:v>27</x:v>
      </x:c>
      <x:c r="K177" t="n">
        <x:f>A177*ReadMe!$C$11</x:f>
        <x:v>855</x:v>
      </x:c>
      <x:c r="L177" t="str">
        <x:v>N</x:v>
      </x:c>
    </x:row>
    <x:row r="178">
      <x:c r="A178" t="n">
        <x:v>172</x:v>
      </x:c>
      <x:c r="B178" t="n">
        <x:v>96</x:v>
      </x:c>
      <x:c r="C178" t="n">
        <x:v>17</x:v>
      </x:c>
      <x:c r="D178" t="n">
        <x:v>0</x:v>
      </x:c>
      <x:c r="E178" t="n">
        <x:v>-1</x:v>
      </x:c>
      <x:c r="F178" t="n">
        <x:v>1</x:v>
      </x:c>
      <x:c r="G178" s="97" t="n">
        <x:f>IF(F178=1,ReadMe!$C$13,1)</x:f>
        <x:v>0.66</x:v>
      </x:c>
      <x:c r="H178" t="str">
        <x:v>右高塔</x:v>
      </x:c>
      <x:c r="I178" t="n">
        <x:f>B178+ReadMe!$C$17-1</x:f>
        <x:v>97</x:v>
      </x:c>
      <x:c r="J178" t="n">
        <x:f>C178+ReadMe!$C$18-1</x:f>
        <x:v>26</x:v>
      </x:c>
      <x:c r="K178" t="n">
        <x:f>A178*ReadMe!$C$11</x:f>
        <x:v>860</x:v>
      </x:c>
      <x:c r="L178" t="str">
        <x:v>N</x:v>
      </x:c>
    </x:row>
    <x:row r="179">
      <x:c r="A179" t="n">
        <x:v>173</x:v>
      </x:c>
      <x:c r="B179" t="n">
        <x:v>96</x:v>
      </x:c>
      <x:c r="C179" t="n">
        <x:v>16</x:v>
      </x:c>
      <x:c r="D179" t="n">
        <x:v>0</x:v>
      </x:c>
      <x:c r="E179" t="n">
        <x:v>-1</x:v>
      </x:c>
      <x:c r="F179" t="n">
        <x:v>1</x:v>
      </x:c>
      <x:c r="G179" s="97" t="n">
        <x:f>IF(F179=1,ReadMe!$C$13,1)</x:f>
        <x:v>0.66</x:v>
      </x:c>
      <x:c r="H179" t="str">
        <x:v>右高塔</x:v>
      </x:c>
      <x:c r="I179" t="n">
        <x:f>B179+ReadMe!$C$17-1</x:f>
        <x:v>97</x:v>
      </x:c>
      <x:c r="J179" t="n">
        <x:f>C179+ReadMe!$C$18-1</x:f>
        <x:v>25</x:v>
      </x:c>
      <x:c r="K179" t="n">
        <x:f>A179*ReadMe!$C$11</x:f>
        <x:v>865</x:v>
      </x:c>
      <x:c r="L179" t="str">
        <x:v>N</x:v>
      </x:c>
    </x:row>
    <x:row r="180">
      <x:c r="A180" t="n">
        <x:v>174</x:v>
      </x:c>
      <x:c r="B180" t="n">
        <x:v>96</x:v>
      </x:c>
      <x:c r="C180" t="n">
        <x:v>15</x:v>
      </x:c>
      <x:c r="D180" t="n">
        <x:v>0</x:v>
      </x:c>
      <x:c r="E180" t="n">
        <x:v>-1</x:v>
      </x:c>
      <x:c r="F180" t="n">
        <x:v>1</x:v>
      </x:c>
      <x:c r="G180" s="97" t="n">
        <x:f>IF(F180=1,ReadMe!$C$13,1)</x:f>
        <x:v>0.66</x:v>
      </x:c>
      <x:c r="H180" t="str">
        <x:v>右高塔</x:v>
      </x:c>
      <x:c r="I180" t="n">
        <x:f>B180+ReadMe!$C$17-1</x:f>
        <x:v>97</x:v>
      </x:c>
      <x:c r="J180" t="n">
        <x:f>C180+ReadMe!$C$18-1</x:f>
        <x:v>24</x:v>
      </x:c>
      <x:c r="K180" t="n">
        <x:f>A180*ReadMe!$C$11</x:f>
        <x:v>870</x:v>
      </x:c>
      <x:c r="L180" t="str">
        <x:v>N</x:v>
      </x:c>
    </x:row>
    <x:row r="181">
      <x:c r="A181" t="n">
        <x:v>175</x:v>
      </x:c>
      <x:c r="B181" t="n">
        <x:v>96</x:v>
      </x:c>
      <x:c r="C181" t="n">
        <x:v>14</x:v>
      </x:c>
      <x:c r="D181" t="n">
        <x:v>0</x:v>
      </x:c>
      <x:c r="E181" t="n">
        <x:v>-1</x:v>
      </x:c>
      <x:c r="F181" t="n">
        <x:v>0</x:v>
      </x:c>
      <x:c r="G181" s="97" t="n">
        <x:f>IF(F181=1,ReadMe!$C$13,1)</x:f>
        <x:v>1</x:v>
      </x:c>
      <x:c r="H181" t="str">
        <x:v>右高塔</x:v>
      </x:c>
      <x:c r="I181" t="n">
        <x:f>B181+ReadMe!$C$17-1</x:f>
        <x:v>97</x:v>
      </x:c>
      <x:c r="J181" t="n">
        <x:f>C181+ReadMe!$C$18-1</x:f>
        <x:v>23</x:v>
      </x:c>
      <x:c r="K181" t="n">
        <x:f>A181*ReadMe!$C$11</x:f>
        <x:v>875</x:v>
      </x:c>
      <x:c r="L181" t="str">
        <x:v>N</x:v>
      </x:c>
    </x:row>
    <x:row r="182">
      <x:c r="A182" t="n">
        <x:v>176</x:v>
      </x:c>
      <x:c r="B182" t="n">
        <x:v>96</x:v>
      </x:c>
      <x:c r="C182" t="n">
        <x:v>13</x:v>
      </x:c>
      <x:c r="D182" t="n">
        <x:v>0</x:v>
      </x:c>
      <x:c r="E182" t="n">
        <x:v>-1</x:v>
      </x:c>
      <x:c r="F182" t="n">
        <x:v>0</x:v>
      </x:c>
      <x:c r="G182" s="97" t="n">
        <x:f>IF(F182=1,ReadMe!$C$13,1)</x:f>
        <x:v>1</x:v>
      </x:c>
      <x:c r="H182" t="str">
        <x:v>右高塔</x:v>
      </x:c>
      <x:c r="I182" t="n">
        <x:f>B182+ReadMe!$C$17-1</x:f>
        <x:v>97</x:v>
      </x:c>
      <x:c r="J182" t="n">
        <x:f>C182+ReadMe!$C$18-1</x:f>
        <x:v>22</x:v>
      </x:c>
      <x:c r="K182" t="n">
        <x:f>A182*ReadMe!$C$11</x:f>
        <x:v>880</x:v>
      </x:c>
      <x:c r="L182" t="str">
        <x:v>N</x:v>
      </x:c>
    </x:row>
    <x:row r="183">
      <x:c r="A183" t="n">
        <x:v>177</x:v>
      </x:c>
      <x:c r="B183" t="n">
        <x:v>96</x:v>
      </x:c>
      <x:c r="C183" t="n">
        <x:v>12</x:v>
      </x:c>
      <x:c r="D183" t="n">
        <x:v>0</x:v>
      </x:c>
      <x:c r="E183" t="n">
        <x:v>-1</x:v>
      </x:c>
      <x:c r="F183" t="n">
        <x:v>0</x:v>
      </x:c>
      <x:c r="G183" s="97" t="n">
        <x:f>IF(F183=1,ReadMe!$C$13,1)</x:f>
        <x:v>1</x:v>
      </x:c>
      <x:c r="H183" t="str">
        <x:v>右高塔</x:v>
      </x:c>
      <x:c r="I183" t="n">
        <x:f>B183+ReadMe!$C$17-1</x:f>
        <x:v>97</x:v>
      </x:c>
      <x:c r="J183" t="n">
        <x:f>C183+ReadMe!$C$18-1</x:f>
        <x:v>21</x:v>
      </x:c>
      <x:c r="K183" t="n">
        <x:f>A183*ReadMe!$C$11</x:f>
        <x:v>885</x:v>
      </x:c>
      <x:c r="L183" t="str">
        <x:v>N</x:v>
      </x:c>
    </x:row>
    <x:row r="184">
      <x:c r="A184" t="n">
        <x:v>178</x:v>
      </x:c>
      <x:c r="B184" t="n">
        <x:v>96</x:v>
      </x:c>
      <x:c r="C184" t="n">
        <x:v>11</x:v>
      </x:c>
      <x:c r="D184" t="n">
        <x:v>0</x:v>
      </x:c>
      <x:c r="E184" t="n">
        <x:v>-1</x:v>
      </x:c>
      <x:c r="F184" t="n">
        <x:v>1</x:v>
      </x:c>
      <x:c r="G184" s="97" t="n">
        <x:f>IF(F184=1,ReadMe!$C$13,1)</x:f>
        <x:v>0.66</x:v>
      </x:c>
      <x:c r="H184" t="str">
        <x:v>右高塔</x:v>
      </x:c>
      <x:c r="I184" t="n">
        <x:f>B184+ReadMe!$C$17-1</x:f>
        <x:v>97</x:v>
      </x:c>
      <x:c r="J184" t="n">
        <x:f>C184+ReadMe!$C$18-1</x:f>
        <x:v>20</x:v>
      </x:c>
      <x:c r="K184" t="n">
        <x:f>A184*ReadMe!$C$11</x:f>
        <x:v>890</x:v>
      </x:c>
      <x:c r="L184" t="str">
        <x:v>N</x:v>
      </x:c>
    </x:row>
    <x:row r="185">
      <x:c r="A185" t="n">
        <x:v>179</x:v>
      </x:c>
      <x:c r="B185" t="n">
        <x:v>96</x:v>
      </x:c>
      <x:c r="C185" t="n">
        <x:v>10</x:v>
      </x:c>
      <x:c r="D185" t="n">
        <x:v>0</x:v>
      </x:c>
      <x:c r="E185" t="n">
        <x:v>-1</x:v>
      </x:c>
      <x:c r="F185" t="n">
        <x:v>1</x:v>
      </x:c>
      <x:c r="G185" s="97" t="n">
        <x:f>IF(F185=1,ReadMe!$C$13,1)</x:f>
        <x:v>0.66</x:v>
      </x:c>
      <x:c r="H185" t="str">
        <x:v>右高塔</x:v>
      </x:c>
      <x:c r="I185" t="n">
        <x:f>B185+ReadMe!$C$17-1</x:f>
        <x:v>97</x:v>
      </x:c>
      <x:c r="J185" t="n">
        <x:f>C185+ReadMe!$C$18-1</x:f>
        <x:v>19</x:v>
      </x:c>
      <x:c r="K185" t="n">
        <x:f>A185*ReadMe!$C$11</x:f>
        <x:v>895</x:v>
      </x:c>
      <x:c r="L185" t="str">
        <x:v>N</x:v>
      </x:c>
    </x:row>
    <x:row r="186">
      <x:c r="A186" t="n">
        <x:v>180</x:v>
      </x:c>
      <x:c r="B186" t="n">
        <x:v>96</x:v>
      </x:c>
      <x:c r="C186" t="n">
        <x:v>9</x:v>
      </x:c>
      <x:c r="D186" t="n">
        <x:v>0</x:v>
      </x:c>
      <x:c r="E186" t="n">
        <x:v>-1</x:v>
      </x:c>
      <x:c r="F186" t="n">
        <x:v>1</x:v>
      </x:c>
      <x:c r="G186" s="97" t="n">
        <x:f>IF(F186=1,ReadMe!$C$13,1)</x:f>
        <x:v>0.66</x:v>
      </x:c>
      <x:c r="H186" t="str">
        <x:v>右高塔</x:v>
      </x:c>
      <x:c r="I186" t="n">
        <x:f>B186+ReadMe!$C$17-1</x:f>
        <x:v>97</x:v>
      </x:c>
      <x:c r="J186" t="n">
        <x:f>C186+ReadMe!$C$18-1</x:f>
        <x:v>18</x:v>
      </x:c>
      <x:c r="K186" t="n">
        <x:f>A186*ReadMe!$C$11</x:f>
        <x:v>900</x:v>
      </x:c>
      <x:c r="L186" t="str">
        <x:v>N</x:v>
      </x:c>
    </x:row>
    <x:row r="187">
      <x:c r="A187" t="n">
        <x:v>181</x:v>
      </x:c>
      <x:c r="B187" t="n">
        <x:v>96</x:v>
      </x:c>
      <x:c r="C187" t="n">
        <x:v>8</x:v>
      </x:c>
      <x:c r="D187" t="n">
        <x:v>0</x:v>
      </x:c>
      <x:c r="E187" t="n">
        <x:v>-1</x:v>
      </x:c>
      <x:c r="F187" t="n">
        <x:v>1</x:v>
      </x:c>
      <x:c r="G187" s="97" t="n">
        <x:f>IF(F187=1,ReadMe!$C$13,1)</x:f>
        <x:v>0.66</x:v>
      </x:c>
      <x:c r="H187" t="str">
        <x:v>右高塔</x:v>
      </x:c>
      <x:c r="I187" t="n">
        <x:f>B187+ReadMe!$C$17-1</x:f>
        <x:v>97</x:v>
      </x:c>
      <x:c r="J187" t="n">
        <x:f>C187+ReadMe!$C$18-1</x:f>
        <x:v>17</x:v>
      </x:c>
      <x:c r="K187" t="n">
        <x:f>A187*ReadMe!$C$11</x:f>
        <x:v>905</x:v>
      </x:c>
      <x:c r="L187" t="str">
        <x:v>N</x:v>
      </x:c>
    </x:row>
    <x:row r="188">
      <x:c r="A188" t="n">
        <x:v>182</x:v>
      </x:c>
      <x:c r="B188" t="n">
        <x:v>96</x:v>
      </x:c>
      <x:c r="C188" t="n">
        <x:v>7</x:v>
      </x:c>
      <x:c r="D188" t="n">
        <x:v>0</x:v>
      </x:c>
      <x:c r="E188" t="n">
        <x:v>-1</x:v>
      </x:c>
      <x:c r="F188" t="n">
        <x:v>1</x:v>
      </x:c>
      <x:c r="G188" s="97" t="n">
        <x:f>IF(F188=1,ReadMe!$C$13,1)</x:f>
        <x:v>0.66</x:v>
      </x:c>
      <x:c r="H188" t="str">
        <x:v>右高塔</x:v>
      </x:c>
      <x:c r="I188" t="n">
        <x:f>B188+ReadMe!$C$17-1</x:f>
        <x:v>97</x:v>
      </x:c>
      <x:c r="J188" t="n">
        <x:f>C188+ReadMe!$C$18-1</x:f>
        <x:v>16</x:v>
      </x:c>
      <x:c r="K188" t="n">
        <x:f>A188*ReadMe!$C$11</x:f>
        <x:v>910</x:v>
      </x:c>
      <x:c r="L188" t="str">
        <x:v>N</x:v>
      </x:c>
    </x:row>
    <x:row r="189">
      <x:c r="A189" t="n">
        <x:v>183</x:v>
      </x:c>
      <x:c r="B189" t="n">
        <x:v>96</x:v>
      </x:c>
      <x:c r="C189" t="n">
        <x:v>6</x:v>
      </x:c>
      <x:c r="D189" t="n">
        <x:v>1</x:v>
      </x:c>
      <x:c r="E189" t="n">
        <x:v>0</x:v>
      </x:c>
      <x:c r="F189" t="n">
        <x:v>1</x:v>
      </x:c>
      <x:c r="G189" s="97" t="n">
        <x:f>IF(F189=1,ReadMe!$C$13,1)</x:f>
        <x:v>0.66</x:v>
      </x:c>
      <x:c r="H189" t="str">
        <x:v>右高塔</x:v>
      </x:c>
      <x:c r="I189" t="n">
        <x:f>B189+ReadMe!$C$17-1</x:f>
        <x:v>97</x:v>
      </x:c>
      <x:c r="J189" t="n">
        <x:f>C189+ReadMe!$C$18-1</x:f>
        <x:v>15</x:v>
      </x:c>
      <x:c r="K189" t="n">
        <x:f>A189*ReadMe!$C$11</x:f>
        <x:v>915</x:v>
      </x:c>
      <x:c r="L189" t="str">
        <x:v>E</x:v>
      </x:c>
    </x:row>
    <x:row r="190">
      <x:c r="A190" t="n">
        <x:v>184</x:v>
      </x:c>
      <x:c r="B190" t="n">
        <x:v>97</x:v>
      </x:c>
      <x:c r="C190" t="n">
        <x:v>6</x:v>
      </x:c>
      <x:c r="D190" t="n">
        <x:v>1</x:v>
      </x:c>
      <x:c r="E190" t="n">
        <x:v>0</x:v>
      </x:c>
      <x:c r="F190" t="n">
        <x:v>1</x:v>
      </x:c>
      <x:c r="G190" s="97" t="n">
        <x:f>IF(F190=1,ReadMe!$C$13,1)</x:f>
        <x:v>0.66</x:v>
      </x:c>
      <x:c r="H190" t="str">
        <x:v>右高塔</x:v>
      </x:c>
      <x:c r="I190" t="n">
        <x:f>B190+ReadMe!$C$17-1</x:f>
        <x:v>98</x:v>
      </x:c>
      <x:c r="J190" t="n">
        <x:f>C190+ReadMe!$C$18-1</x:f>
        <x:v>15</x:v>
      </x:c>
      <x:c r="K190" t="n">
        <x:f>A190*ReadMe!$C$11</x:f>
        <x:v>920</x:v>
      </x:c>
      <x:c r="L190" t="str">
        <x:v>E</x:v>
      </x:c>
    </x:row>
    <x:row r="191">
      <x:c r="A191" t="n">
        <x:v>185</x:v>
      </x:c>
      <x:c r="B191" t="n">
        <x:v>98</x:v>
      </x:c>
      <x:c r="C191" t="n">
        <x:v>6</x:v>
      </x:c>
      <x:c r="D191" t="n">
        <x:v>1</x:v>
      </x:c>
      <x:c r="E191" t="n">
        <x:v>0</x:v>
      </x:c>
      <x:c r="F191" t="n">
        <x:v>1</x:v>
      </x:c>
      <x:c r="G191" s="97" t="n">
        <x:f>IF(F191=1,ReadMe!$C$13,1)</x:f>
        <x:v>0.66</x:v>
      </x:c>
      <x:c r="H191" t="str">
        <x:v>右高塔</x:v>
      </x:c>
      <x:c r="I191" t="n">
        <x:f>B191+ReadMe!$C$17-1</x:f>
        <x:v>99</x:v>
      </x:c>
      <x:c r="J191" t="n">
        <x:f>C191+ReadMe!$C$18-1</x:f>
        <x:v>15</x:v>
      </x:c>
      <x:c r="K191" t="n">
        <x:f>A191*ReadMe!$C$11</x:f>
        <x:v>925</x:v>
      </x:c>
      <x:c r="L191" t="str">
        <x:v>E</x:v>
      </x:c>
    </x:row>
    <x:row r="192">
      <x:c r="A192" t="n">
        <x:v>186</x:v>
      </x:c>
      <x:c r="B192" t="n">
        <x:v>99</x:v>
      </x:c>
      <x:c r="C192" t="n">
        <x:v>6</x:v>
      </x:c>
      <x:c r="D192" t="n">
        <x:v>1</x:v>
      </x:c>
      <x:c r="E192" t="n">
        <x:v>0</x:v>
      </x:c>
      <x:c r="F192" t="n">
        <x:v>1</x:v>
      </x:c>
      <x:c r="G192" s="97" t="n">
        <x:f>IF(F192=1,ReadMe!$C$13,1)</x:f>
        <x:v>0.66</x:v>
      </x:c>
      <x:c r="H192" t="str">
        <x:v>右高塔</x:v>
      </x:c>
      <x:c r="I192" t="n">
        <x:f>B192+ReadMe!$C$17-1</x:f>
        <x:v>100</x:v>
      </x:c>
      <x:c r="J192" t="n">
        <x:f>C192+ReadMe!$C$18-1</x:f>
        <x:v>15</x:v>
      </x:c>
      <x:c r="K192" t="n">
        <x:f>A192*ReadMe!$C$11</x:f>
        <x:v>930</x:v>
      </x:c>
      <x:c r="L192" t="str">
        <x:v>E</x:v>
      </x:c>
    </x:row>
    <x:row r="193">
      <x:c r="A193" t="n">
        <x:v>187</x:v>
      </x:c>
      <x:c r="B193" t="n">
        <x:v>100</x:v>
      </x:c>
      <x:c r="C193" t="n">
        <x:v>6</x:v>
      </x:c>
      <x:c r="D193" t="n">
        <x:v>1</x:v>
      </x:c>
      <x:c r="E193" t="n">
        <x:v>0</x:v>
      </x:c>
      <x:c r="F193" t="n">
        <x:v>1</x:v>
      </x:c>
      <x:c r="G193" s="97" t="n">
        <x:f>IF(F193=1,ReadMe!$C$13,1)</x:f>
        <x:v>0.66</x:v>
      </x:c>
      <x:c r="H193" t="str">
        <x:v>右高塔</x:v>
      </x:c>
      <x:c r="I193" t="n">
        <x:f>B193+ReadMe!$C$17-1</x:f>
        <x:v>101</x:v>
      </x:c>
      <x:c r="J193" t="n">
        <x:f>C193+ReadMe!$C$18-1</x:f>
        <x:v>15</x:v>
      </x:c>
      <x:c r="K193" t="n">
        <x:f>A193*ReadMe!$C$11</x:f>
        <x:v>935</x:v>
      </x:c>
      <x:c r="L193" t="str">
        <x:v>E</x:v>
      </x:c>
    </x:row>
    <x:row r="194">
      <x:c r="A194" t="n">
        <x:v>188</x:v>
      </x:c>
      <x:c r="B194" t="n">
        <x:v>101</x:v>
      </x:c>
      <x:c r="C194" t="n">
        <x:v>6</x:v>
      </x:c>
      <x:c r="D194" t="n">
        <x:v>1</x:v>
      </x:c>
      <x:c r="E194" t="n">
        <x:v>0</x:v>
      </x:c>
      <x:c r="F194" t="n">
        <x:v>1</x:v>
      </x:c>
      <x:c r="G194" s="97" t="n">
        <x:f>IF(F194=1,ReadMe!$C$13,1)</x:f>
        <x:v>0.66</x:v>
      </x:c>
      <x:c r="H194" t="str">
        <x:v>右高塔</x:v>
      </x:c>
      <x:c r="I194" t="n">
        <x:f>B194+ReadMe!$C$17-1</x:f>
        <x:v>102</x:v>
      </x:c>
      <x:c r="J194" t="n">
        <x:f>C194+ReadMe!$C$18-1</x:f>
        <x:v>15</x:v>
      </x:c>
      <x:c r="K194" t="n">
        <x:f>A194*ReadMe!$C$11</x:f>
        <x:v>940</x:v>
      </x:c>
      <x:c r="L194" t="str">
        <x:v>E</x:v>
      </x:c>
    </x:row>
    <x:row r="195">
      <x:c r="A195" t="n">
        <x:v>189</x:v>
      </x:c>
      <x:c r="B195" t="n">
        <x:v>102</x:v>
      </x:c>
      <x:c r="C195" t="n">
        <x:v>6</x:v>
      </x:c>
      <x:c r="D195" t="n">
        <x:v>1</x:v>
      </x:c>
      <x:c r="E195" t="n">
        <x:v>0</x:v>
      </x:c>
      <x:c r="F195" t="n">
        <x:v>0</x:v>
      </x:c>
      <x:c r="G195" s="97" t="n">
        <x:f>IF(F195=1,ReadMe!$C$13,1)</x:f>
        <x:v>1</x:v>
      </x:c>
      <x:c r="H195" t="str">
        <x:v>右高塔</x:v>
      </x:c>
      <x:c r="I195" t="n">
        <x:f>B195+ReadMe!$C$17-1</x:f>
        <x:v>103</x:v>
      </x:c>
      <x:c r="J195" t="n">
        <x:f>C195+ReadMe!$C$18-1</x:f>
        <x:v>15</x:v>
      </x:c>
      <x:c r="K195" t="n">
        <x:f>A195*ReadMe!$C$11</x:f>
        <x:v>945</x:v>
      </x:c>
      <x:c r="L195" t="str">
        <x:v>E</x:v>
      </x:c>
    </x:row>
    <x:row r="196">
      <x:c r="A196" t="n">
        <x:v>190</x:v>
      </x:c>
      <x:c r="B196" t="n">
        <x:v>103</x:v>
      </x:c>
      <x:c r="C196" t="n">
        <x:v>6</x:v>
      </x:c>
      <x:c r="D196" t="n">
        <x:v>1</x:v>
      </x:c>
      <x:c r="E196" t="n">
        <x:v>0</x:v>
      </x:c>
      <x:c r="F196" t="n">
        <x:v>0</x:v>
      </x:c>
      <x:c r="G196" s="97" t="n">
        <x:f>IF(F196=1,ReadMe!$C$13,1)</x:f>
        <x:v>1</x:v>
      </x:c>
      <x:c r="H196" t="str">
        <x:v>右高塔</x:v>
      </x:c>
      <x:c r="I196" t="n">
        <x:f>B196+ReadMe!$C$17-1</x:f>
        <x:v>104</x:v>
      </x:c>
      <x:c r="J196" t="n">
        <x:f>C196+ReadMe!$C$18-1</x:f>
        <x:v>15</x:v>
      </x:c>
      <x:c r="K196" t="n">
        <x:f>A196*ReadMe!$C$11</x:f>
        <x:v>950</x:v>
      </x:c>
      <x:c r="L196" t="str">
        <x:v>E</x:v>
      </x:c>
    </x:row>
    <x:row r="197">
      <x:c r="A197" t="n">
        <x:v>191</x:v>
      </x:c>
      <x:c r="B197" t="n">
        <x:v>104</x:v>
      </x:c>
      <x:c r="C197" t="n">
        <x:v>6</x:v>
      </x:c>
      <x:c r="D197" t="n">
        <x:v>1</x:v>
      </x:c>
      <x:c r="E197" t="n">
        <x:v>0</x:v>
      </x:c>
      <x:c r="F197" t="n">
        <x:v>0</x:v>
      </x:c>
      <x:c r="G197" s="97" t="n">
        <x:f>IF(F197=1,ReadMe!$C$13,1)</x:f>
        <x:v>1</x:v>
      </x:c>
      <x:c r="H197" t="str">
        <x:v>右高塔</x:v>
      </x:c>
      <x:c r="I197" t="n">
        <x:f>B197+ReadMe!$C$17-1</x:f>
        <x:v>105</x:v>
      </x:c>
      <x:c r="J197" t="n">
        <x:f>C197+ReadMe!$C$18-1</x:f>
        <x:v>15</x:v>
      </x:c>
      <x:c r="K197" t="n">
        <x:f>A197*ReadMe!$C$11</x:f>
        <x:v>955</x:v>
      </x:c>
      <x:c r="L197" t="str">
        <x:v>E</x:v>
      </x:c>
    </x:row>
    <x:row r="198">
      <x:c r="A198" t="n">
        <x:v>192</x:v>
      </x:c>
      <x:c r="B198" t="n">
        <x:v>105</x:v>
      </x:c>
      <x:c r="C198" t="n">
        <x:v>6</x:v>
      </x:c>
      <x:c r="D198" t="n">
        <x:v>1</x:v>
      </x:c>
      <x:c r="E198" t="n">
        <x:v>0</x:v>
      </x:c>
      <x:c r="F198" t="n">
        <x:v>0</x:v>
      </x:c>
      <x:c r="G198" s="97" t="n">
        <x:f>IF(F198=1,ReadMe!$C$13,1)</x:f>
        <x:v>1</x:v>
      </x:c>
      <x:c r="H198" t="str">
        <x:v>右高塔</x:v>
      </x:c>
      <x:c r="I198" t="n">
        <x:f>B198+ReadMe!$C$17-1</x:f>
        <x:v>106</x:v>
      </x:c>
      <x:c r="J198" t="n">
        <x:f>C198+ReadMe!$C$18-1</x:f>
        <x:v>15</x:v>
      </x:c>
      <x:c r="K198" t="n">
        <x:f>A198*ReadMe!$C$11</x:f>
        <x:v>960</x:v>
      </x:c>
      <x:c r="L198" t="str">
        <x:v>E</x:v>
      </x:c>
    </x:row>
    <x:row r="199">
      <x:c r="A199" t="n">
        <x:v>193</x:v>
      </x:c>
      <x:c r="B199" t="n">
        <x:v>106</x:v>
      </x:c>
      <x:c r="C199" t="n">
        <x:v>6</x:v>
      </x:c>
      <x:c r="D199" t="n">
        <x:v>1</x:v>
      </x:c>
      <x:c r="E199" t="n">
        <x:v>0</x:v>
      </x:c>
      <x:c r="F199" t="n">
        <x:v>1</x:v>
      </x:c>
      <x:c r="G199" s="97" t="n">
        <x:f>IF(F199=1,ReadMe!$C$13,1)</x:f>
        <x:v>0.66</x:v>
      </x:c>
      <x:c r="H199" t="str">
        <x:v>右高塔</x:v>
      </x:c>
      <x:c r="I199" t="n">
        <x:f>B199+ReadMe!$C$17-1</x:f>
        <x:v>107</x:v>
      </x:c>
      <x:c r="J199" t="n">
        <x:f>C199+ReadMe!$C$18-1</x:f>
        <x:v>15</x:v>
      </x:c>
      <x:c r="K199" t="n">
        <x:f>A199*ReadMe!$C$11</x:f>
        <x:v>965</x:v>
      </x:c>
      <x:c r="L199" t="str">
        <x:v>E</x:v>
      </x:c>
    </x:row>
    <x:row r="200">
      <x:c r="A200" t="n">
        <x:v>194</x:v>
      </x:c>
      <x:c r="B200" t="n">
        <x:v>107</x:v>
      </x:c>
      <x:c r="C200" t="n">
        <x:v>6</x:v>
      </x:c>
      <x:c r="D200" t="n">
        <x:v>1</x:v>
      </x:c>
      <x:c r="E200" t="n">
        <x:v>0</x:v>
      </x:c>
      <x:c r="F200" t="n">
        <x:v>1</x:v>
      </x:c>
      <x:c r="G200" s="97" t="n">
        <x:f>IF(F200=1,ReadMe!$C$13,1)</x:f>
        <x:v>0.66</x:v>
      </x:c>
      <x:c r="H200" t="str">
        <x:v>右高塔</x:v>
      </x:c>
      <x:c r="I200" t="n">
        <x:f>B200+ReadMe!$C$17-1</x:f>
        <x:v>108</x:v>
      </x:c>
      <x:c r="J200" t="n">
        <x:f>C200+ReadMe!$C$18-1</x:f>
        <x:v>15</x:v>
      </x:c>
      <x:c r="K200" t="n">
        <x:f>A200*ReadMe!$C$11</x:f>
        <x:v>970</x:v>
      </x:c>
      <x:c r="L200" t="str">
        <x:v>E</x:v>
      </x:c>
    </x:row>
    <x:row r="201">
      <x:c r="A201" t="n">
        <x:v>195</x:v>
      </x:c>
      <x:c r="B201" t="n">
        <x:v>108</x:v>
      </x:c>
      <x:c r="C201" t="n">
        <x:v>6</x:v>
      </x:c>
      <x:c r="D201" t="n">
        <x:v>1</x:v>
      </x:c>
      <x:c r="E201" t="n">
        <x:v>0</x:v>
      </x:c>
      <x:c r="F201" t="n">
        <x:v>1</x:v>
      </x:c>
      <x:c r="G201" s="97" t="n">
        <x:f>IF(F201=1,ReadMe!$C$13,1)</x:f>
        <x:v>0.66</x:v>
      </x:c>
      <x:c r="H201" t="str">
        <x:v>右高塔</x:v>
      </x:c>
      <x:c r="I201" t="n">
        <x:f>B201+ReadMe!$C$17-1</x:f>
        <x:v>109</x:v>
      </x:c>
      <x:c r="J201" t="n">
        <x:f>C201+ReadMe!$C$18-1</x:f>
        <x:v>15</x:v>
      </x:c>
      <x:c r="K201" t="n">
        <x:f>A201*ReadMe!$C$11</x:f>
        <x:v>975</x:v>
      </x:c>
      <x:c r="L201" t="str">
        <x:v>E</x:v>
      </x:c>
    </x:row>
    <x:row r="202">
      <x:c r="A202" t="n">
        <x:v>196</x:v>
      </x:c>
      <x:c r="B202" t="n">
        <x:v>109</x:v>
      </x:c>
      <x:c r="C202" t="n">
        <x:v>6</x:v>
      </x:c>
      <x:c r="D202" t="n">
        <x:v>1</x:v>
      </x:c>
      <x:c r="E202" t="n">
        <x:v>0</x:v>
      </x:c>
      <x:c r="F202" t="n">
        <x:v>1</x:v>
      </x:c>
      <x:c r="G202" s="97" t="n">
        <x:f>IF(F202=1,ReadMe!$C$13,1)</x:f>
        <x:v>0.66</x:v>
      </x:c>
      <x:c r="H202" t="str">
        <x:v>右高塔</x:v>
      </x:c>
      <x:c r="I202" t="n">
        <x:f>B202+ReadMe!$C$17-1</x:f>
        <x:v>110</x:v>
      </x:c>
      <x:c r="J202" t="n">
        <x:f>C202+ReadMe!$C$18-1</x:f>
        <x:v>15</x:v>
      </x:c>
      <x:c r="K202" t="n">
        <x:f>A202*ReadMe!$C$11</x:f>
        <x:v>980</x:v>
      </x:c>
      <x:c r="L202" t="str">
        <x:v>E</x:v>
      </x:c>
    </x:row>
    <x:row r="203">
      <x:c r="A203" t="n">
        <x:v>197</x:v>
      </x:c>
      <x:c r="B203" t="n">
        <x:v>110</x:v>
      </x:c>
      <x:c r="C203" t="n">
        <x:v>6</x:v>
      </x:c>
      <x:c r="D203" t="n">
        <x:v>1</x:v>
      </x:c>
      <x:c r="E203" t="n">
        <x:v>0</x:v>
      </x:c>
      <x:c r="F203" t="n">
        <x:v>1</x:v>
      </x:c>
      <x:c r="G203" s="97" t="n">
        <x:f>IF(F203=1,ReadMe!$C$13,1)</x:f>
        <x:v>0.66</x:v>
      </x:c>
      <x:c r="H203" t="str">
        <x:v>右高塔</x:v>
      </x:c>
      <x:c r="I203" t="n">
        <x:f>B203+ReadMe!$C$17-1</x:f>
        <x:v>111</x:v>
      </x:c>
      <x:c r="J203" t="n">
        <x:f>C203+ReadMe!$C$18-1</x:f>
        <x:v>15</x:v>
      </x:c>
      <x:c r="K203" t="n">
        <x:f>A203*ReadMe!$C$11</x:f>
        <x:v>985</x:v>
      </x:c>
      <x:c r="L203" t="str">
        <x:v>E</x:v>
      </x:c>
    </x:row>
    <x:row r="204">
      <x:c r="A204" t="n">
        <x:v>198</x:v>
      </x:c>
      <x:c r="B204" t="n">
        <x:v>111</x:v>
      </x:c>
      <x:c r="C204" t="n">
        <x:v>6</x:v>
      </x:c>
      <x:c r="D204" t="n">
        <x:v>0</x:v>
      </x:c>
      <x:c r="E204" t="n">
        <x:v>1</x:v>
      </x:c>
      <x:c r="F204" t="n">
        <x:v>1</x:v>
      </x:c>
      <x:c r="G204" s="97" t="n">
        <x:f>IF(F204=1,ReadMe!$C$13,1)</x:f>
        <x:v>0.66</x:v>
      </x:c>
      <x:c r="H204" t="str">
        <x:v>右高塔</x:v>
      </x:c>
      <x:c r="I204" t="n">
        <x:f>B204+ReadMe!$C$17-1</x:f>
        <x:v>112</x:v>
      </x:c>
      <x:c r="J204" t="n">
        <x:f>C204+ReadMe!$C$18-1</x:f>
        <x:v>15</x:v>
      </x:c>
      <x:c r="K204" t="n">
        <x:f>A204*ReadMe!$C$11</x:f>
        <x:v>990</x:v>
      </x:c>
      <x:c r="L204" t="str">
        <x:v>S</x:v>
      </x:c>
    </x:row>
    <x:row r="205">
      <x:c r="A205" t="n">
        <x:v>199</x:v>
      </x:c>
      <x:c r="B205" t="n">
        <x:v>111</x:v>
      </x:c>
      <x:c r="C205" t="n">
        <x:v>7</x:v>
      </x:c>
      <x:c r="D205" t="n">
        <x:v>0</x:v>
      </x:c>
      <x:c r="E205" t="n">
        <x:v>1</x:v>
      </x:c>
      <x:c r="F205" t="n">
        <x:v>1</x:v>
      </x:c>
      <x:c r="G205" s="97" t="n">
        <x:f>IF(F205=1,ReadMe!$C$13,1)</x:f>
        <x:v>0.66</x:v>
      </x:c>
      <x:c r="H205" t="str">
        <x:v>右高塔</x:v>
      </x:c>
      <x:c r="I205" t="n">
        <x:f>B205+ReadMe!$C$17-1</x:f>
        <x:v>112</x:v>
      </x:c>
      <x:c r="J205" t="n">
        <x:f>C205+ReadMe!$C$18-1</x:f>
        <x:v>16</x:v>
      </x:c>
      <x:c r="K205" t="n">
        <x:f>A205*ReadMe!$C$11</x:f>
        <x:v>995</x:v>
      </x:c>
      <x:c r="L205" t="str">
        <x:v>S</x:v>
      </x:c>
    </x:row>
    <x:row r="206">
      <x:c r="A206" t="n">
        <x:v>200</x:v>
      </x:c>
      <x:c r="B206" t="n">
        <x:v>111</x:v>
      </x:c>
      <x:c r="C206" t="n">
        <x:v>8</x:v>
      </x:c>
      <x:c r="D206" t="n">
        <x:v>0</x:v>
      </x:c>
      <x:c r="E206" t="n">
        <x:v>1</x:v>
      </x:c>
      <x:c r="F206" t="n">
        <x:v>1</x:v>
      </x:c>
      <x:c r="G206" s="97" t="n">
        <x:f>IF(F206=1,ReadMe!$C$13,1)</x:f>
        <x:v>0.66</x:v>
      </x:c>
      <x:c r="H206" t="str">
        <x:v>右高塔</x:v>
      </x:c>
      <x:c r="I206" t="n">
        <x:f>B206+ReadMe!$C$17-1</x:f>
        <x:v>112</x:v>
      </x:c>
      <x:c r="J206" t="n">
        <x:f>C206+ReadMe!$C$18-1</x:f>
        <x:v>17</x:v>
      </x:c>
      <x:c r="K206" t="n">
        <x:f>A206*ReadMe!$C$11</x:f>
        <x:v>1000</x:v>
      </x:c>
      <x:c r="L206" t="str">
        <x:v>S</x:v>
      </x:c>
    </x:row>
    <x:row r="207">
      <x:c r="A207" t="n">
        <x:v>201</x:v>
      </x:c>
      <x:c r="B207" t="n">
        <x:v>111</x:v>
      </x:c>
      <x:c r="C207" t="n">
        <x:v>9</x:v>
      </x:c>
      <x:c r="D207" t="n">
        <x:v>0</x:v>
      </x:c>
      <x:c r="E207" t="n">
        <x:v>1</x:v>
      </x:c>
      <x:c r="F207" t="n">
        <x:v>1</x:v>
      </x:c>
      <x:c r="G207" s="97" t="n">
        <x:f>IF(F207=1,ReadMe!$C$13,1)</x:f>
        <x:v>0.66</x:v>
      </x:c>
      <x:c r="H207" t="str">
        <x:v>右高塔</x:v>
      </x:c>
      <x:c r="I207" t="n">
        <x:f>B207+ReadMe!$C$17-1</x:f>
        <x:v>112</x:v>
      </x:c>
      <x:c r="J207" t="n">
        <x:f>C207+ReadMe!$C$18-1</x:f>
        <x:v>18</x:v>
      </x:c>
      <x:c r="K207" t="n">
        <x:f>A207*ReadMe!$C$11</x:f>
        <x:v>1005</x:v>
      </x:c>
      <x:c r="L207" t="str">
        <x:v>S</x:v>
      </x:c>
    </x:row>
    <x:row r="208">
      <x:c r="A208" t="n">
        <x:v>202</x:v>
      </x:c>
      <x:c r="B208" t="n">
        <x:v>111</x:v>
      </x:c>
      <x:c r="C208" t="n">
        <x:v>10</x:v>
      </x:c>
      <x:c r="D208" t="n">
        <x:v>0</x:v>
      </x:c>
      <x:c r="E208" t="n">
        <x:v>1</x:v>
      </x:c>
      <x:c r="F208" t="n">
        <x:v>1</x:v>
      </x:c>
      <x:c r="G208" s="97" t="n">
        <x:f>IF(F208=1,ReadMe!$C$13,1)</x:f>
        <x:v>0.66</x:v>
      </x:c>
      <x:c r="H208" t="str">
        <x:v>右高塔</x:v>
      </x:c>
      <x:c r="I208" t="n">
        <x:f>B208+ReadMe!$C$17-1</x:f>
        <x:v>112</x:v>
      </x:c>
      <x:c r="J208" t="n">
        <x:f>C208+ReadMe!$C$18-1</x:f>
        <x:v>19</x:v>
      </x:c>
      <x:c r="K208" t="n">
        <x:f>A208*ReadMe!$C$11</x:f>
        <x:v>1010</x:v>
      </x:c>
      <x:c r="L208" t="str">
        <x:v>S</x:v>
      </x:c>
    </x:row>
    <x:row r="209">
      <x:c r="A209" t="n">
        <x:v>203</x:v>
      </x:c>
      <x:c r="B209" t="n">
        <x:v>111</x:v>
      </x:c>
      <x:c r="C209" t="n">
        <x:v>11</x:v>
      </x:c>
      <x:c r="D209" t="n">
        <x:v>0</x:v>
      </x:c>
      <x:c r="E209" t="n">
        <x:v>1</x:v>
      </x:c>
      <x:c r="F209" t="n">
        <x:v>1</x:v>
      </x:c>
      <x:c r="G209" s="97" t="n">
        <x:f>IF(F209=1,ReadMe!$C$13,1)</x:f>
        <x:v>0.66</x:v>
      </x:c>
      <x:c r="H209" t="str">
        <x:v>右高塔</x:v>
      </x:c>
      <x:c r="I209" t="n">
        <x:f>B209+ReadMe!$C$17-1</x:f>
        <x:v>112</x:v>
      </x:c>
      <x:c r="J209" t="n">
        <x:f>C209+ReadMe!$C$18-1</x:f>
        <x:v>20</x:v>
      </x:c>
      <x:c r="K209" t="n">
        <x:f>A209*ReadMe!$C$11</x:f>
        <x:v>1015</x:v>
      </x:c>
      <x:c r="L209" t="str">
        <x:v>S</x:v>
      </x:c>
    </x:row>
    <x:row r="210">
      <x:c r="A210" t="n">
        <x:v>204</x:v>
      </x:c>
      <x:c r="B210" t="n">
        <x:v>111</x:v>
      </x:c>
      <x:c r="C210" t="n">
        <x:v>12</x:v>
      </x:c>
      <x:c r="D210" t="n">
        <x:v>0</x:v>
      </x:c>
      <x:c r="E210" t="n">
        <x:v>1</x:v>
      </x:c>
      <x:c r="F210" t="n">
        <x:v>0</x:v>
      </x:c>
      <x:c r="G210" s="97" t="n">
        <x:f>IF(F210=1,ReadMe!$C$13,1)</x:f>
        <x:v>1</x:v>
      </x:c>
      <x:c r="H210" t="str">
        <x:v>右高塔</x:v>
      </x:c>
      <x:c r="I210" t="n">
        <x:f>B210+ReadMe!$C$17-1</x:f>
        <x:v>112</x:v>
      </x:c>
      <x:c r="J210" t="n">
        <x:f>C210+ReadMe!$C$18-1</x:f>
        <x:v>21</x:v>
      </x:c>
      <x:c r="K210" t="n">
        <x:f>A210*ReadMe!$C$11</x:f>
        <x:v>1020</x:v>
      </x:c>
      <x:c r="L210" t="str">
        <x:v>S</x:v>
      </x:c>
    </x:row>
    <x:row r="211">
      <x:c r="A211" t="n">
        <x:v>205</x:v>
      </x:c>
      <x:c r="B211" t="n">
        <x:v>111</x:v>
      </x:c>
      <x:c r="C211" t="n">
        <x:v>13</x:v>
      </x:c>
      <x:c r="D211" t="n">
        <x:v>0</x:v>
      </x:c>
      <x:c r="E211" t="n">
        <x:v>1</x:v>
      </x:c>
      <x:c r="F211" t="n">
        <x:v>0</x:v>
      </x:c>
      <x:c r="G211" s="97" t="n">
        <x:f>IF(F211=1,ReadMe!$C$13,1)</x:f>
        <x:v>1</x:v>
      </x:c>
      <x:c r="H211" t="str">
        <x:v>右高塔</x:v>
      </x:c>
      <x:c r="I211" t="n">
        <x:f>B211+ReadMe!$C$17-1</x:f>
        <x:v>112</x:v>
      </x:c>
      <x:c r="J211" t="n">
        <x:f>C211+ReadMe!$C$18-1</x:f>
        <x:v>22</x:v>
      </x:c>
      <x:c r="K211" t="n">
        <x:f>A211*ReadMe!$C$11</x:f>
        <x:v>1025</x:v>
      </x:c>
      <x:c r="L211" t="str">
        <x:v>S</x:v>
      </x:c>
    </x:row>
    <x:row r="212">
      <x:c r="A212" t="n">
        <x:v>206</x:v>
      </x:c>
      <x:c r="B212" t="n">
        <x:v>111</x:v>
      </x:c>
      <x:c r="C212" t="n">
        <x:v>14</x:v>
      </x:c>
      <x:c r="D212" t="n">
        <x:v>0</x:v>
      </x:c>
      <x:c r="E212" t="n">
        <x:v>1</x:v>
      </x:c>
      <x:c r="F212" t="n">
        <x:v>0</x:v>
      </x:c>
      <x:c r="G212" s="97" t="n">
        <x:f>IF(F212=1,ReadMe!$C$13,1)</x:f>
        <x:v>1</x:v>
      </x:c>
      <x:c r="H212" t="str">
        <x:v>右高塔</x:v>
      </x:c>
      <x:c r="I212" t="n">
        <x:f>B212+ReadMe!$C$17-1</x:f>
        <x:v>112</x:v>
      </x:c>
      <x:c r="J212" t="n">
        <x:f>C212+ReadMe!$C$18-1</x:f>
        <x:v>23</x:v>
      </x:c>
      <x:c r="K212" t="n">
        <x:f>A212*ReadMe!$C$11</x:f>
        <x:v>1030</x:v>
      </x:c>
      <x:c r="L212" t="str">
        <x:v>S</x:v>
      </x:c>
    </x:row>
    <x:row r="213">
      <x:c r="A213" t="n">
        <x:v>207</x:v>
      </x:c>
      <x:c r="B213" t="n">
        <x:v>111</x:v>
      </x:c>
      <x:c r="C213" t="n">
        <x:v>15</x:v>
      </x:c>
      <x:c r="D213" t="n">
        <x:v>0</x:v>
      </x:c>
      <x:c r="E213" t="n">
        <x:v>1</x:v>
      </x:c>
      <x:c r="F213" t="n">
        <x:v>0</x:v>
      </x:c>
      <x:c r="G213" s="97" t="n">
        <x:f>IF(F213=1,ReadMe!$C$13,1)</x:f>
        <x:v>1</x:v>
      </x:c>
      <x:c r="H213" t="str">
        <x:v>右高塔</x:v>
      </x:c>
      <x:c r="I213" t="n">
        <x:f>B213+ReadMe!$C$17-1</x:f>
        <x:v>112</x:v>
      </x:c>
      <x:c r="J213" t="n">
        <x:f>C213+ReadMe!$C$18-1</x:f>
        <x:v>24</x:v>
      </x:c>
      <x:c r="K213" t="n">
        <x:f>A213*ReadMe!$C$11</x:f>
        <x:v>1035</x:v>
      </x:c>
      <x:c r="L213" t="str">
        <x:v>S</x:v>
      </x:c>
    </x:row>
    <x:row r="214">
      <x:c r="A214" t="n">
        <x:v>208</x:v>
      </x:c>
      <x:c r="B214" t="n">
        <x:v>111</x:v>
      </x:c>
      <x:c r="C214" t="n">
        <x:v>16</x:v>
      </x:c>
      <x:c r="D214" t="n">
        <x:v>0</x:v>
      </x:c>
      <x:c r="E214" t="n">
        <x:v>1</x:v>
      </x:c>
      <x:c r="F214" t="n">
        <x:v>0</x:v>
      </x:c>
      <x:c r="G214" s="97" t="n">
        <x:f>IF(F214=1,ReadMe!$C$13,1)</x:f>
        <x:v>1</x:v>
      </x:c>
      <x:c r="H214" t="str">
        <x:v>右高塔</x:v>
      </x:c>
      <x:c r="I214" t="n">
        <x:f>B214+ReadMe!$C$17-1</x:f>
        <x:v>112</x:v>
      </x:c>
      <x:c r="J214" t="n">
        <x:f>C214+ReadMe!$C$18-1</x:f>
        <x:v>25</x:v>
      </x:c>
      <x:c r="K214" t="n">
        <x:f>A214*ReadMe!$C$11</x:f>
        <x:v>1040</x:v>
      </x:c>
      <x:c r="L214" t="str">
        <x:v>S</x:v>
      </x:c>
    </x:row>
    <x:row r="215">
      <x:c r="A215" t="n">
        <x:v>209</x:v>
      </x:c>
      <x:c r="B215" t="n">
        <x:v>111</x:v>
      </x:c>
      <x:c r="C215" t="n">
        <x:v>17</x:v>
      </x:c>
      <x:c r="D215" t="n">
        <x:v>0</x:v>
      </x:c>
      <x:c r="E215" t="n">
        <x:v>1</x:v>
      </x:c>
      <x:c r="F215" t="n">
        <x:v>0</x:v>
      </x:c>
      <x:c r="G215" s="97" t="n">
        <x:f>IF(F215=1,ReadMe!$C$13,1)</x:f>
        <x:v>1</x:v>
      </x:c>
      <x:c r="H215" t="str">
        <x:v>右高塔</x:v>
      </x:c>
      <x:c r="I215" t="n">
        <x:f>B215+ReadMe!$C$17-1</x:f>
        <x:v>112</x:v>
      </x:c>
      <x:c r="J215" t="n">
        <x:f>C215+ReadMe!$C$18-1</x:f>
        <x:v>26</x:v>
      </x:c>
      <x:c r="K215" t="n">
        <x:f>A215*ReadMe!$C$11</x:f>
        <x:v>1045</x:v>
      </x:c>
      <x:c r="L215" t="str">
        <x:v>S</x:v>
      </x:c>
    </x:row>
    <x:row r="216">
      <x:c r="A216" t="n">
        <x:v>210</x:v>
      </x:c>
      <x:c r="B216" t="n">
        <x:v>111</x:v>
      </x:c>
      <x:c r="C216" t="n">
        <x:v>18</x:v>
      </x:c>
      <x:c r="D216" t="n">
        <x:v>0</x:v>
      </x:c>
      <x:c r="E216" t="n">
        <x:v>1</x:v>
      </x:c>
      <x:c r="F216" t="n">
        <x:v>0</x:v>
      </x:c>
      <x:c r="G216" s="97" t="n">
        <x:f>IF(F216=1,ReadMe!$C$13,1)</x:f>
        <x:v>1</x:v>
      </x:c>
      <x:c r="H216" t="str">
        <x:v>右高塔</x:v>
      </x:c>
      <x:c r="I216" t="n">
        <x:f>B216+ReadMe!$C$17-1</x:f>
        <x:v>112</x:v>
      </x:c>
      <x:c r="J216" t="n">
        <x:f>C216+ReadMe!$C$18-1</x:f>
        <x:v>27</x:v>
      </x:c>
      <x:c r="K216" t="n">
        <x:f>A216*ReadMe!$C$11</x:f>
        <x:v>1050</x:v>
      </x:c>
      <x:c r="L216" t="str">
        <x:v>S</x:v>
      </x:c>
    </x:row>
    <x:row r="217">
      <x:c r="A217" t="n">
        <x:v>211</x:v>
      </x:c>
      <x:c r="B217" t="n">
        <x:v>111</x:v>
      </x:c>
      <x:c r="C217" t="n">
        <x:v>19</x:v>
      </x:c>
      <x:c r="D217" t="n">
        <x:v>0</x:v>
      </x:c>
      <x:c r="E217" t="n">
        <x:v>1</x:v>
      </x:c>
      <x:c r="F217" t="n">
        <x:v>0</x:v>
      </x:c>
      <x:c r="G217" s="97" t="n">
        <x:f>IF(F217=1,ReadMe!$C$13,1)</x:f>
        <x:v>1</x:v>
      </x:c>
      <x:c r="H217" t="str">
        <x:v>右高塔</x:v>
      </x:c>
      <x:c r="I217" t="n">
        <x:f>B217+ReadMe!$C$17-1</x:f>
        <x:v>112</x:v>
      </x:c>
      <x:c r="J217" t="n">
        <x:f>C217+ReadMe!$C$18-1</x:f>
        <x:v>28</x:v>
      </x:c>
      <x:c r="K217" t="n">
        <x:f>A217*ReadMe!$C$11</x:f>
        <x:v>1055</x:v>
      </x:c>
      <x:c r="L217" t="str">
        <x:v>S</x:v>
      </x:c>
    </x:row>
    <x:row r="218">
      <x:c r="A218" t="n">
        <x:v>212</x:v>
      </x:c>
      <x:c r="B218" t="n">
        <x:v>111</x:v>
      </x:c>
      <x:c r="C218" t="n">
        <x:v>20</x:v>
      </x:c>
      <x:c r="D218" t="n">
        <x:v>0</x:v>
      </x:c>
      <x:c r="E218" t="n">
        <x:v>1</x:v>
      </x:c>
      <x:c r="F218" t="n">
        <x:v>0</x:v>
      </x:c>
      <x:c r="G218" s="97" t="n">
        <x:f>IF(F218=1,ReadMe!$C$13,1)</x:f>
        <x:v>1</x:v>
      </x:c>
      <x:c r="H218" t="str">
        <x:v>桥接直道</x:v>
      </x:c>
      <x:c r="I218" t="n">
        <x:f>B218+ReadMe!$C$17-1</x:f>
        <x:v>112</x:v>
      </x:c>
      <x:c r="J218" t="n">
        <x:f>C218+ReadMe!$C$18-1</x:f>
        <x:v>29</x:v>
      </x:c>
      <x:c r="K218" t="n">
        <x:f>A218*ReadMe!$C$11</x:f>
        <x:v>1060</x:v>
      </x:c>
      <x:c r="L218" t="str">
        <x:v>S</x:v>
      </x:c>
    </x:row>
    <x:row r="219">
      <x:c r="A219" t="n">
        <x:v>213</x:v>
      </x:c>
      <x:c r="B219" t="n">
        <x:v>111</x:v>
      </x:c>
      <x:c r="C219" t="n">
        <x:v>21</x:v>
      </x:c>
      <x:c r="D219" t="n">
        <x:v>0</x:v>
      </x:c>
      <x:c r="E219" t="n">
        <x:v>1</x:v>
      </x:c>
      <x:c r="F219" t="n">
        <x:v>0</x:v>
      </x:c>
      <x:c r="G219" s="97" t="n">
        <x:f>IF(F219=1,ReadMe!$C$13,1)</x:f>
        <x:v>1</x:v>
      </x:c>
      <x:c r="H219" t="str">
        <x:v>右高塔</x:v>
      </x:c>
      <x:c r="I219" t="n">
        <x:f>B219+ReadMe!$C$17-1</x:f>
        <x:v>112</x:v>
      </x:c>
      <x:c r="J219" t="n">
        <x:f>C219+ReadMe!$C$18-1</x:f>
        <x:v>30</x:v>
      </x:c>
      <x:c r="K219" t="n">
        <x:f>A219*ReadMe!$C$11</x:f>
        <x:v>1065</x:v>
      </x:c>
      <x:c r="L219" t="str">
        <x:v>S</x:v>
      </x:c>
    </x:row>
    <x:row r="220">
      <x:c r="A220" t="n">
        <x:v>214</x:v>
      </x:c>
      <x:c r="B220" t="n">
        <x:v>111</x:v>
      </x:c>
      <x:c r="C220" t="n">
        <x:v>22</x:v>
      </x:c>
      <x:c r="D220" t="n">
        <x:v>0</x:v>
      </x:c>
      <x:c r="E220" t="n">
        <x:v>1</x:v>
      </x:c>
      <x:c r="F220" t="n">
        <x:v>0</x:v>
      </x:c>
      <x:c r="G220" s="97" t="n">
        <x:f>IF(F220=1,ReadMe!$C$13,1)</x:f>
        <x:v>1</x:v>
      </x:c>
      <x:c r="H220" t="str">
        <x:v>右高塔</x:v>
      </x:c>
      <x:c r="I220" t="n">
        <x:f>B220+ReadMe!$C$17-1</x:f>
        <x:v>112</x:v>
      </x:c>
      <x:c r="J220" t="n">
        <x:f>C220+ReadMe!$C$18-1</x:f>
        <x:v>31</x:v>
      </x:c>
      <x:c r="K220" t="n">
        <x:f>A220*ReadMe!$C$11</x:f>
        <x:v>1070</x:v>
      </x:c>
      <x:c r="L220" t="str">
        <x:v>S</x:v>
      </x:c>
    </x:row>
    <x:row r="221">
      <x:c r="A221" t="n">
        <x:v>215</x:v>
      </x:c>
      <x:c r="B221" t="n">
        <x:v>111</x:v>
      </x:c>
      <x:c r="C221" t="n">
        <x:v>23</x:v>
      </x:c>
      <x:c r="D221" t="n">
        <x:v>0</x:v>
      </x:c>
      <x:c r="E221" t="n">
        <x:v>1</x:v>
      </x:c>
      <x:c r="F221" t="n">
        <x:v>0</x:v>
      </x:c>
      <x:c r="G221" s="97" t="n">
        <x:f>IF(F221=1,ReadMe!$C$13,1)</x:f>
        <x:v>1</x:v>
      </x:c>
      <x:c r="H221" t="str">
        <x:v>右高塔</x:v>
      </x:c>
      <x:c r="I221" t="n">
        <x:f>B221+ReadMe!$C$17-1</x:f>
        <x:v>112</x:v>
      </x:c>
      <x:c r="J221" t="n">
        <x:f>C221+ReadMe!$C$18-1</x:f>
        <x:v>32</x:v>
      </x:c>
      <x:c r="K221" t="n">
        <x:f>A221*ReadMe!$C$11</x:f>
        <x:v>1075</x:v>
      </x:c>
      <x:c r="L221" t="str">
        <x:v>S</x:v>
      </x:c>
    </x:row>
    <x:row r="222">
      <x:c r="A222" t="n">
        <x:v>216</x:v>
      </x:c>
      <x:c r="B222" t="n">
        <x:v>111</x:v>
      </x:c>
      <x:c r="C222" t="n">
        <x:v>24</x:v>
      </x:c>
      <x:c r="D222" t="n">
        <x:v>0</x:v>
      </x:c>
      <x:c r="E222" t="n">
        <x:v>1</x:v>
      </x:c>
      <x:c r="F222" t="n">
        <x:v>0</x:v>
      </x:c>
      <x:c r="G222" s="97" t="n">
        <x:f>IF(F222=1,ReadMe!$C$13,1)</x:f>
        <x:v>1</x:v>
      </x:c>
      <x:c r="H222" t="str">
        <x:v>右高塔</x:v>
      </x:c>
      <x:c r="I222" t="n">
        <x:f>B222+ReadMe!$C$17-1</x:f>
        <x:v>112</x:v>
      </x:c>
      <x:c r="J222" t="n">
        <x:f>C222+ReadMe!$C$18-1</x:f>
        <x:v>33</x:v>
      </x:c>
      <x:c r="K222" t="n">
        <x:f>A222*ReadMe!$C$11</x:f>
        <x:v>1080</x:v>
      </x:c>
      <x:c r="L222" t="str">
        <x:v>S</x:v>
      </x:c>
    </x:row>
    <x:row r="223">
      <x:c r="A223" t="n">
        <x:v>217</x:v>
      </x:c>
      <x:c r="B223" t="n">
        <x:v>111</x:v>
      </x:c>
      <x:c r="C223" t="n">
        <x:v>25</x:v>
      </x:c>
      <x:c r="D223" t="n">
        <x:v>0</x:v>
      </x:c>
      <x:c r="E223" t="n">
        <x:v>1</x:v>
      </x:c>
      <x:c r="F223" t="n">
        <x:v>0</x:v>
      </x:c>
      <x:c r="G223" s="97" t="n">
        <x:f>IF(F223=1,ReadMe!$C$13,1)</x:f>
        <x:v>1</x:v>
      </x:c>
      <x:c r="H223" t="str">
        <x:v>右高塔</x:v>
      </x:c>
      <x:c r="I223" t="n">
        <x:f>B223+ReadMe!$C$17-1</x:f>
        <x:v>112</x:v>
      </x:c>
      <x:c r="J223" t="n">
        <x:f>C223+ReadMe!$C$18-1</x:f>
        <x:v>34</x:v>
      </x:c>
      <x:c r="K223" t="n">
        <x:f>A223*ReadMe!$C$11</x:f>
        <x:v>1085</x:v>
      </x:c>
      <x:c r="L223" t="str">
        <x:v>S</x:v>
      </x:c>
    </x:row>
    <x:row r="224">
      <x:c r="A224" t="n">
        <x:v>218</x:v>
      </x:c>
      <x:c r="B224" t="n">
        <x:v>111</x:v>
      </x:c>
      <x:c r="C224" t="n">
        <x:v>26</x:v>
      </x:c>
      <x:c r="D224" t="n">
        <x:v>0</x:v>
      </x:c>
      <x:c r="E224" t="n">
        <x:v>1</x:v>
      </x:c>
      <x:c r="F224" t="n">
        <x:v>0</x:v>
      </x:c>
      <x:c r="G224" s="97" t="n">
        <x:f>IF(F224=1,ReadMe!$C$13,1)</x:f>
        <x:v>1</x:v>
      </x:c>
      <x:c r="H224" t="str">
        <x:v>右高塔</x:v>
      </x:c>
      <x:c r="I224" t="n">
        <x:f>B224+ReadMe!$C$17-1</x:f>
        <x:v>112</x:v>
      </x:c>
      <x:c r="J224" t="n">
        <x:f>C224+ReadMe!$C$18-1</x:f>
        <x:v>35</x:v>
      </x:c>
      <x:c r="K224" t="n">
        <x:f>A224*ReadMe!$C$11</x:f>
        <x:v>1090</x:v>
      </x:c>
      <x:c r="L224" t="str">
        <x:v>S</x:v>
      </x:c>
    </x:row>
    <x:row r="225">
      <x:c r="A225" t="n">
        <x:v>219</x:v>
      </x:c>
      <x:c r="B225" t="n">
        <x:v>111</x:v>
      </x:c>
      <x:c r="C225" t="n">
        <x:v>27</x:v>
      </x:c>
      <x:c r="D225" t="n">
        <x:v>0</x:v>
      </x:c>
      <x:c r="E225" t="n">
        <x:v>1</x:v>
      </x:c>
      <x:c r="F225" t="n">
        <x:v>0</x:v>
      </x:c>
      <x:c r="G225" s="97" t="n">
        <x:f>IF(F225=1,ReadMe!$C$13,1)</x:f>
        <x:v>1</x:v>
      </x:c>
      <x:c r="H225" t="str">
        <x:v>右高塔</x:v>
      </x:c>
      <x:c r="I225" t="n">
        <x:f>B225+ReadMe!$C$17-1</x:f>
        <x:v>112</x:v>
      </x:c>
      <x:c r="J225" t="n">
        <x:f>C225+ReadMe!$C$18-1</x:f>
        <x:v>36</x:v>
      </x:c>
      <x:c r="K225" t="n">
        <x:f>A225*ReadMe!$C$11</x:f>
        <x:v>1095</x:v>
      </x:c>
      <x:c r="L225" t="str">
        <x:v>S</x:v>
      </x:c>
    </x:row>
    <x:row r="226">
      <x:c r="A226" t="n">
        <x:v>220</x:v>
      </x:c>
      <x:c r="B226" t="n">
        <x:v>111</x:v>
      </x:c>
      <x:c r="C226" t="n">
        <x:v>28</x:v>
      </x:c>
      <x:c r="D226" t="n">
        <x:v>0</x:v>
      </x:c>
      <x:c r="E226" t="n">
        <x:v>1</x:v>
      </x:c>
      <x:c r="F226" t="n">
        <x:v>0</x:v>
      </x:c>
      <x:c r="G226" s="97" t="n">
        <x:f>IF(F226=1,ReadMe!$C$13,1)</x:f>
        <x:v>1</x:v>
      </x:c>
      <x:c r="H226" t="str">
        <x:v>右高塔</x:v>
      </x:c>
      <x:c r="I226" t="n">
        <x:f>B226+ReadMe!$C$17-1</x:f>
        <x:v>112</x:v>
      </x:c>
      <x:c r="J226" t="n">
        <x:f>C226+ReadMe!$C$18-1</x:f>
        <x:v>37</x:v>
      </x:c>
      <x:c r="K226" t="n">
        <x:f>A226*ReadMe!$C$11</x:f>
        <x:v>1100</x:v>
      </x:c>
      <x:c r="L226" t="str">
        <x:v>S</x:v>
      </x:c>
    </x:row>
    <x:row r="227">
      <x:c r="A227" t="n">
        <x:v>221</x:v>
      </x:c>
      <x:c r="B227" t="n">
        <x:v>111</x:v>
      </x:c>
      <x:c r="C227" t="n">
        <x:v>29</x:v>
      </x:c>
      <x:c r="D227" t="n">
        <x:v>0</x:v>
      </x:c>
      <x:c r="E227" t="n">
        <x:v>1</x:v>
      </x:c>
      <x:c r="F227" t="n">
        <x:v>0</x:v>
      </x:c>
      <x:c r="G227" s="97" t="n">
        <x:f>IF(F227=1,ReadMe!$C$13,1)</x:f>
        <x:v>1</x:v>
      </x:c>
      <x:c r="H227" t="str">
        <x:v>右高塔</x:v>
      </x:c>
      <x:c r="I227" t="n">
        <x:f>B227+ReadMe!$C$17-1</x:f>
        <x:v>112</x:v>
      </x:c>
      <x:c r="J227" t="n">
        <x:f>C227+ReadMe!$C$18-1</x:f>
        <x:v>38</x:v>
      </x:c>
      <x:c r="K227" t="n">
        <x:f>A227*ReadMe!$C$11</x:f>
        <x:v>1105</x:v>
      </x:c>
      <x:c r="L227" t="str">
        <x:v>S</x:v>
      </x:c>
    </x:row>
    <x:row r="228">
      <x:c r="A228" t="n">
        <x:v>222</x:v>
      </x:c>
      <x:c r="B228" t="n">
        <x:v>111</x:v>
      </x:c>
      <x:c r="C228" t="n">
        <x:v>30</x:v>
      </x:c>
      <x:c r="D228" t="n">
        <x:v>0</x:v>
      </x:c>
      <x:c r="E228" t="n">
        <x:v>1</x:v>
      </x:c>
      <x:c r="F228" t="n">
        <x:v>0</x:v>
      </x:c>
      <x:c r="G228" s="97" t="n">
        <x:f>IF(F228=1,ReadMe!$C$13,1)</x:f>
        <x:v>1</x:v>
      </x:c>
      <x:c r="H228" t="str">
        <x:v>右高塔</x:v>
      </x:c>
      <x:c r="I228" t="n">
        <x:f>B228+ReadMe!$C$17-1</x:f>
        <x:v>112</x:v>
      </x:c>
      <x:c r="J228" t="n">
        <x:f>C228+ReadMe!$C$18-1</x:f>
        <x:v>39</x:v>
      </x:c>
      <x:c r="K228" t="n">
        <x:f>A228*ReadMe!$C$11</x:f>
        <x:v>1110</x:v>
      </x:c>
      <x:c r="L228" t="str">
        <x:v>S</x:v>
      </x:c>
    </x:row>
    <x:row r="229">
      <x:c r="A229" t="n">
        <x:v>223</x:v>
      </x:c>
      <x:c r="B229" t="n">
        <x:v>111</x:v>
      </x:c>
      <x:c r="C229" t="n">
        <x:v>31</x:v>
      </x:c>
      <x:c r="D229" t="n">
        <x:v>0</x:v>
      </x:c>
      <x:c r="E229" t="n">
        <x:v>1</x:v>
      </x:c>
      <x:c r="F229" t="n">
        <x:v>0</x:v>
      </x:c>
      <x:c r="G229" s="97" t="n">
        <x:f>IF(F229=1,ReadMe!$C$13,1)</x:f>
        <x:v>1</x:v>
      </x:c>
      <x:c r="H229" t="str">
        <x:v>右高塔</x:v>
      </x:c>
      <x:c r="I229" t="n">
        <x:f>B229+ReadMe!$C$17-1</x:f>
        <x:v>112</x:v>
      </x:c>
      <x:c r="J229" t="n">
        <x:f>C229+ReadMe!$C$18-1</x:f>
        <x:v>40</x:v>
      </x:c>
      <x:c r="K229" t="n">
        <x:f>A229*ReadMe!$C$11</x:f>
        <x:v>1115</x:v>
      </x:c>
      <x:c r="L229" t="str">
        <x:v>S</x:v>
      </x:c>
    </x:row>
    <x:row r="230">
      <x:c r="A230" t="n">
        <x:v>224</x:v>
      </x:c>
      <x:c r="B230" t="n">
        <x:v>111</x:v>
      </x:c>
      <x:c r="C230" t="n">
        <x:v>32</x:v>
      </x:c>
      <x:c r="D230" t="n">
        <x:v>0</x:v>
      </x:c>
      <x:c r="E230" t="n">
        <x:v>1</x:v>
      </x:c>
      <x:c r="F230" t="n">
        <x:v>0</x:v>
      </x:c>
      <x:c r="G230" s="97" t="n">
        <x:f>IF(F230=1,ReadMe!$C$13,1)</x:f>
        <x:v>1</x:v>
      </x:c>
      <x:c r="H230" t="str">
        <x:v>右高塔</x:v>
      </x:c>
      <x:c r="I230" t="n">
        <x:f>B230+ReadMe!$C$17-1</x:f>
        <x:v>112</x:v>
      </x:c>
      <x:c r="J230" t="n">
        <x:f>C230+ReadMe!$C$18-1</x:f>
        <x:v>41</x:v>
      </x:c>
      <x:c r="K230" t="n">
        <x:f>A230*ReadMe!$C$11</x:f>
        <x:v>1120</x:v>
      </x:c>
      <x:c r="L230" t="str">
        <x:v>S</x:v>
      </x:c>
    </x:row>
    <x:row r="231">
      <x:c r="A231" t="n">
        <x:v>225</x:v>
      </x:c>
      <x:c r="B231" t="n">
        <x:v>111</x:v>
      </x:c>
      <x:c r="C231" t="n">
        <x:v>33</x:v>
      </x:c>
      <x:c r="D231" t="n">
        <x:v>0</x:v>
      </x:c>
      <x:c r="E231" t="n">
        <x:v>1</x:v>
      </x:c>
      <x:c r="F231" t="n">
        <x:v>0</x:v>
      </x:c>
      <x:c r="G231" s="97" t="n">
        <x:f>IF(F231=1,ReadMe!$C$13,1)</x:f>
        <x:v>1</x:v>
      </x:c>
      <x:c r="H231" t="str">
        <x:v>右高塔</x:v>
      </x:c>
      <x:c r="I231" t="n">
        <x:f>B231+ReadMe!$C$17-1</x:f>
        <x:v>112</x:v>
      </x:c>
      <x:c r="J231" t="n">
        <x:f>C231+ReadMe!$C$18-1</x:f>
        <x:v>42</x:v>
      </x:c>
      <x:c r="K231" t="n">
        <x:f>A231*ReadMe!$C$11</x:f>
        <x:v>1125</x:v>
      </x:c>
      <x:c r="L231" t="str">
        <x:v>S</x:v>
      </x:c>
    </x:row>
    <x:row r="232">
      <x:c r="A232" t="n">
        <x:v>226</x:v>
      </x:c>
      <x:c r="B232" t="n">
        <x:v>111</x:v>
      </x:c>
      <x:c r="C232" t="n">
        <x:v>34</x:v>
      </x:c>
      <x:c r="D232" t="n">
        <x:v>0</x:v>
      </x:c>
      <x:c r="E232" t="n">
        <x:v>1</x:v>
      </x:c>
      <x:c r="F232" t="n">
        <x:v>0</x:v>
      </x:c>
      <x:c r="G232" s="97" t="n">
        <x:f>IF(F232=1,ReadMe!$C$13,1)</x:f>
        <x:v>1</x:v>
      </x:c>
      <x:c r="H232" t="str">
        <x:v>右高塔</x:v>
      </x:c>
      <x:c r="I232" t="n">
        <x:f>B232+ReadMe!$C$17-1</x:f>
        <x:v>112</x:v>
      </x:c>
      <x:c r="J232" t="n">
        <x:f>C232+ReadMe!$C$18-1</x:f>
        <x:v>43</x:v>
      </x:c>
      <x:c r="K232" t="n">
        <x:f>A232*ReadMe!$C$11</x:f>
        <x:v>1130</x:v>
      </x:c>
      <x:c r="L232" t="str">
        <x:v>S</x:v>
      </x:c>
    </x:row>
    <x:row r="233">
      <x:c r="A233" t="n">
        <x:v>227</x:v>
      </x:c>
      <x:c r="B233" t="n">
        <x:v>111</x:v>
      </x:c>
      <x:c r="C233" t="n">
        <x:v>35</x:v>
      </x:c>
      <x:c r="D233" t="n">
        <x:v>0</x:v>
      </x:c>
      <x:c r="E233" t="n">
        <x:v>1</x:v>
      </x:c>
      <x:c r="F233" t="n">
        <x:v>0</x:v>
      </x:c>
      <x:c r="G233" s="97" t="n">
        <x:f>IF(F233=1,ReadMe!$C$13,1)</x:f>
        <x:v>1</x:v>
      </x:c>
      <x:c r="H233" t="str">
        <x:v>右高塔</x:v>
      </x:c>
      <x:c r="I233" t="n">
        <x:f>B233+ReadMe!$C$17-1</x:f>
        <x:v>112</x:v>
      </x:c>
      <x:c r="J233" t="n">
        <x:f>C233+ReadMe!$C$18-1</x:f>
        <x:v>44</x:v>
      </x:c>
      <x:c r="K233" t="n">
        <x:f>A233*ReadMe!$C$11</x:f>
        <x:v>1135</x:v>
      </x:c>
      <x:c r="L233" t="str">
        <x:v>S</x:v>
      </x:c>
    </x:row>
    <x:row r="234">
      <x:c r="A234" t="n">
        <x:v>228</x:v>
      </x:c>
      <x:c r="B234" t="n">
        <x:v>111</x:v>
      </x:c>
      <x:c r="C234" t="n">
        <x:v>36</x:v>
      </x:c>
      <x:c r="D234" t="n">
        <x:v>0</x:v>
      </x:c>
      <x:c r="E234" t="n">
        <x:v>1</x:v>
      </x:c>
      <x:c r="F234" t="n">
        <x:v>0</x:v>
      </x:c>
      <x:c r="G234" s="97" t="n">
        <x:f>IF(F234=1,ReadMe!$C$13,1)</x:f>
        <x:v>1</x:v>
      </x:c>
      <x:c r="H234" t="str">
        <x:v>右高塔</x:v>
      </x:c>
      <x:c r="I234" t="n">
        <x:f>B234+ReadMe!$C$17-1</x:f>
        <x:v>112</x:v>
      </x:c>
      <x:c r="J234" t="n">
        <x:f>C234+ReadMe!$C$18-1</x:f>
        <x:v>45</x:v>
      </x:c>
      <x:c r="K234" t="n">
        <x:f>A234*ReadMe!$C$11</x:f>
        <x:v>1140</x:v>
      </x:c>
      <x:c r="L234" t="str">
        <x:v>S</x:v>
      </x:c>
    </x:row>
    <x:row r="235">
      <x:c r="A235" t="n">
        <x:v>229</x:v>
      </x:c>
      <x:c r="B235" t="n">
        <x:v>111</x:v>
      </x:c>
      <x:c r="C235" t="n">
        <x:v>37</x:v>
      </x:c>
      <x:c r="D235" t="n">
        <x:v>0</x:v>
      </x:c>
      <x:c r="E235" t="n">
        <x:v>1</x:v>
      </x:c>
      <x:c r="F235" t="n">
        <x:v>0</x:v>
      </x:c>
      <x:c r="G235" s="97" t="n">
        <x:f>IF(F235=1,ReadMe!$C$13,1)</x:f>
        <x:v>1</x:v>
      </x:c>
      <x:c r="H235" t="str">
        <x:v>右高塔</x:v>
      </x:c>
      <x:c r="I235" t="n">
        <x:f>B235+ReadMe!$C$17-1</x:f>
        <x:v>112</x:v>
      </x:c>
      <x:c r="J235" t="n">
        <x:f>C235+ReadMe!$C$18-1</x:f>
        <x:v>46</x:v>
      </x:c>
      <x:c r="K235" t="n">
        <x:f>A235*ReadMe!$C$11</x:f>
        <x:v>1145</x:v>
      </x:c>
      <x:c r="L235" t="str">
        <x:v>S</x:v>
      </x:c>
    </x:row>
    <x:row r="236">
      <x:c r="A236" t="n">
        <x:v>230</x:v>
      </x:c>
      <x:c r="B236" t="n">
        <x:v>111</x:v>
      </x:c>
      <x:c r="C236" t="n">
        <x:v>38</x:v>
      </x:c>
      <x:c r="D236" t="n">
        <x:v>0</x:v>
      </x:c>
      <x:c r="E236" t="n">
        <x:v>1</x:v>
      </x:c>
      <x:c r="F236" t="n">
        <x:v>1</x:v>
      </x:c>
      <x:c r="G236" s="97" t="n">
        <x:f>IF(F236=1,ReadMe!$C$13,1)</x:f>
        <x:v>0.66</x:v>
      </x:c>
      <x:c r="H236" t="str">
        <x:v>右高塔</x:v>
      </x:c>
      <x:c r="I236" t="n">
        <x:f>B236+ReadMe!$C$17-1</x:f>
        <x:v>112</x:v>
      </x:c>
      <x:c r="J236" t="n">
        <x:f>C236+ReadMe!$C$18-1</x:f>
        <x:v>47</x:v>
      </x:c>
      <x:c r="K236" t="n">
        <x:f>A236*ReadMe!$C$11</x:f>
        <x:v>1150</x:v>
      </x:c>
      <x:c r="L236" t="str">
        <x:v>S</x:v>
      </x:c>
    </x:row>
    <x:row r="237">
      <x:c r="A237" t="n">
        <x:v>231</x:v>
      </x:c>
      <x:c r="B237" t="n">
        <x:v>111</x:v>
      </x:c>
      <x:c r="C237" t="n">
        <x:v>39</x:v>
      </x:c>
      <x:c r="D237" t="n">
        <x:v>0</x:v>
      </x:c>
      <x:c r="E237" t="n">
        <x:v>1</x:v>
      </x:c>
      <x:c r="F237" t="n">
        <x:v>1</x:v>
      </x:c>
      <x:c r="G237" s="97" t="n">
        <x:f>IF(F237=1,ReadMe!$C$13,1)</x:f>
        <x:v>0.66</x:v>
      </x:c>
      <x:c r="H237" t="str">
        <x:v>右高塔</x:v>
      </x:c>
      <x:c r="I237" t="n">
        <x:f>B237+ReadMe!$C$17-1</x:f>
        <x:v>112</x:v>
      </x:c>
      <x:c r="J237" t="n">
        <x:f>C237+ReadMe!$C$18-1</x:f>
        <x:v>48</x:v>
      </x:c>
      <x:c r="K237" t="n">
        <x:f>A237*ReadMe!$C$11</x:f>
        <x:v>1155</x:v>
      </x:c>
      <x:c r="L237" t="str">
        <x:v>S</x:v>
      </x:c>
    </x:row>
    <x:row r="238">
      <x:c r="A238" t="n">
        <x:v>232</x:v>
      </x:c>
      <x:c r="B238" t="n">
        <x:v>111</x:v>
      </x:c>
      <x:c r="C238" t="n">
        <x:v>40</x:v>
      </x:c>
      <x:c r="D238" t="n">
        <x:v>0</x:v>
      </x:c>
      <x:c r="E238" t="n">
        <x:v>1</x:v>
      </x:c>
      <x:c r="F238" t="n">
        <x:v>1</x:v>
      </x:c>
      <x:c r="G238" s="97" t="n">
        <x:f>IF(F238=1,ReadMe!$C$13,1)</x:f>
        <x:v>0.66</x:v>
      </x:c>
      <x:c r="H238" t="str">
        <x:v>右高塔</x:v>
      </x:c>
      <x:c r="I238" t="n">
        <x:f>B238+ReadMe!$C$17-1</x:f>
        <x:v>112</x:v>
      </x:c>
      <x:c r="J238" t="n">
        <x:f>C238+ReadMe!$C$18-1</x:f>
        <x:v>49</x:v>
      </x:c>
      <x:c r="K238" t="n">
        <x:f>A238*ReadMe!$C$11</x:f>
        <x:v>1160</x:v>
      </x:c>
      <x:c r="L238" t="str">
        <x:v>S</x:v>
      </x:c>
    </x:row>
    <x:row r="239">
      <x:c r="A239" t="n">
        <x:v>233</x:v>
      </x:c>
      <x:c r="B239" t="n">
        <x:v>111</x:v>
      </x:c>
      <x:c r="C239" t="n">
        <x:v>41</x:v>
      </x:c>
      <x:c r="D239" t="n">
        <x:v>0</x:v>
      </x:c>
      <x:c r="E239" t="n">
        <x:v>1</x:v>
      </x:c>
      <x:c r="F239" t="n">
        <x:v>1</x:v>
      </x:c>
      <x:c r="G239" s="97" t="n">
        <x:f>IF(F239=1,ReadMe!$C$13,1)</x:f>
        <x:v>0.66</x:v>
      </x:c>
      <x:c r="H239" t="str">
        <x:v>右高塔</x:v>
      </x:c>
      <x:c r="I239" t="n">
        <x:f>B239+ReadMe!$C$17-1</x:f>
        <x:v>112</x:v>
      </x:c>
      <x:c r="J239" t="n">
        <x:f>C239+ReadMe!$C$18-1</x:f>
        <x:v>50</x:v>
      </x:c>
      <x:c r="K239" t="n">
        <x:f>A239*ReadMe!$C$11</x:f>
        <x:v>1165</x:v>
      </x:c>
      <x:c r="L239" t="str">
        <x:v>S</x:v>
      </x:c>
    </x:row>
    <x:row r="240">
      <x:c r="A240" t="n">
        <x:v>234</x:v>
      </x:c>
      <x:c r="B240" t="n">
        <x:v>111</x:v>
      </x:c>
      <x:c r="C240" t="n">
        <x:v>42</x:v>
      </x:c>
      <x:c r="D240" t="n">
        <x:v>0</x:v>
      </x:c>
      <x:c r="E240" t="n">
        <x:v>1</x:v>
      </x:c>
      <x:c r="F240" t="n">
        <x:v>1</x:v>
      </x:c>
      <x:c r="G240" s="97" t="n">
        <x:f>IF(F240=1,ReadMe!$C$13,1)</x:f>
        <x:v>0.66</x:v>
      </x:c>
      <x:c r="H240" t="str">
        <x:v>右高塔</x:v>
      </x:c>
      <x:c r="I240" t="n">
        <x:f>B240+ReadMe!$C$17-1</x:f>
        <x:v>112</x:v>
      </x:c>
      <x:c r="J240" t="n">
        <x:f>C240+ReadMe!$C$18-1</x:f>
        <x:v>51</x:v>
      </x:c>
      <x:c r="K240" t="n">
        <x:f>A240*ReadMe!$C$11</x:f>
        <x:v>1170</x:v>
      </x:c>
      <x:c r="L240" t="str">
        <x:v>S</x:v>
      </x:c>
    </x:row>
    <x:row r="241">
      <x:c r="A241" t="n">
        <x:v>235</x:v>
      </x:c>
      <x:c r="B241" t="n">
        <x:v>111</x:v>
      </x:c>
      <x:c r="C241" t="n">
        <x:v>43</x:v>
      </x:c>
      <x:c r="D241" t="n">
        <x:v>-1</x:v>
      </x:c>
      <x:c r="E241" t="n">
        <x:v>0</x:v>
      </x:c>
      <x:c r="F241" t="n">
        <x:v>1</x:v>
      </x:c>
      <x:c r="G241" s="97" t="n">
        <x:f>IF(F241=1,ReadMe!$C$13,1)</x:f>
        <x:v>0.66</x:v>
      </x:c>
      <x:c r="H241" t="str">
        <x:v>主直道</x:v>
      </x:c>
      <x:c r="I241" t="n">
        <x:f>B241+ReadMe!$C$17-1</x:f>
        <x:v>112</x:v>
      </x:c>
      <x:c r="J241" t="n">
        <x:f>C241+ReadMe!$C$18-1</x:f>
        <x:v>52</x:v>
      </x:c>
      <x:c r="K241" t="n">
        <x:f>A241*ReadMe!$C$11</x:f>
        <x:v>1175</x:v>
      </x:c>
      <x:c r="L241" t="str">
        <x:v>W</x:v>
      </x:c>
    </x:row>
    <x:row r="242">
      <x:c r="A242" t="n">
        <x:v>236</x:v>
      </x:c>
      <x:c r="B242" t="n">
        <x:v>110</x:v>
      </x:c>
      <x:c r="C242" t="n">
        <x:v>43</x:v>
      </x:c>
      <x:c r="D242" t="n">
        <x:v>-1</x:v>
      </x:c>
      <x:c r="E242" t="n">
        <x:v>0</x:v>
      </x:c>
      <x:c r="F242" t="n">
        <x:v>1</x:v>
      </x:c>
      <x:c r="G242" s="97" t="n">
        <x:f>IF(F242=1,ReadMe!$C$13,1)</x:f>
        <x:v>0.66</x:v>
      </x:c>
      <x:c r="H242" t="str">
        <x:v>主直道</x:v>
      </x:c>
      <x:c r="I242" t="n">
        <x:f>B242+ReadMe!$C$17-1</x:f>
        <x:v>111</x:v>
      </x:c>
      <x:c r="J242" t="n">
        <x:f>C242+ReadMe!$C$18-1</x:f>
        <x:v>52</x:v>
      </x:c>
      <x:c r="K242" t="n">
        <x:f>A242*ReadMe!$C$11</x:f>
        <x:v>1180</x:v>
      </x:c>
      <x:c r="L242" t="str">
        <x:v>W</x:v>
      </x:c>
    </x:row>
    <x:row r="243">
      <x:c r="A243" t="n">
        <x:v>237</x:v>
      </x:c>
      <x:c r="B243" t="n">
        <x:v>109</x:v>
      </x:c>
      <x:c r="C243" t="n">
        <x:v>43</x:v>
      </x:c>
      <x:c r="D243" t="n">
        <x:v>-1</x:v>
      </x:c>
      <x:c r="E243" t="n">
        <x:v>0</x:v>
      </x:c>
      <x:c r="F243" t="n">
        <x:v>1</x:v>
      </x:c>
      <x:c r="G243" s="97" t="n">
        <x:f>IF(F243=1,ReadMe!$C$13,1)</x:f>
        <x:v>0.66</x:v>
      </x:c>
      <x:c r="H243" t="str">
        <x:v>主直道</x:v>
      </x:c>
      <x:c r="I243" t="n">
        <x:f>B243+ReadMe!$C$17-1</x:f>
        <x:v>110</x:v>
      </x:c>
      <x:c r="J243" t="n">
        <x:f>C243+ReadMe!$C$18-1</x:f>
        <x:v>52</x:v>
      </x:c>
      <x:c r="K243" t="n">
        <x:f>A243*ReadMe!$C$11</x:f>
        <x:v>1185</x:v>
      </x:c>
      <x:c r="L243" t="str">
        <x:v>W</x:v>
      </x:c>
    </x:row>
    <x:row r="244">
      <x:c r="A244" t="n">
        <x:v>238</x:v>
      </x:c>
      <x:c r="B244" t="n">
        <x:v>108</x:v>
      </x:c>
      <x:c r="C244" t="n">
        <x:v>43</x:v>
      </x:c>
      <x:c r="D244" t="n">
        <x:v>-1</x:v>
      </x:c>
      <x:c r="E244" t="n">
        <x:v>0</x:v>
      </x:c>
      <x:c r="F244" t="n">
        <x:v>1</x:v>
      </x:c>
      <x:c r="G244" s="97" t="n">
        <x:f>IF(F244=1,ReadMe!$C$13,1)</x:f>
        <x:v>0.66</x:v>
      </x:c>
      <x:c r="H244" t="str">
        <x:v>主直道</x:v>
      </x:c>
      <x:c r="I244" t="n">
        <x:f>B244+ReadMe!$C$17-1</x:f>
        <x:v>109</x:v>
      </x:c>
      <x:c r="J244" t="n">
        <x:f>C244+ReadMe!$C$18-1</x:f>
        <x:v>52</x:v>
      </x:c>
      <x:c r="K244" t="n">
        <x:f>A244*ReadMe!$C$11</x:f>
        <x:v>1190</x:v>
      </x:c>
      <x:c r="L244" t="str">
        <x:v>W</x:v>
      </x:c>
    </x:row>
    <x:row r="245">
      <x:c r="A245" t="n">
        <x:v>239</x:v>
      </x:c>
      <x:c r="B245" t="n">
        <x:v>107</x:v>
      </x:c>
      <x:c r="C245" t="n">
        <x:v>43</x:v>
      </x:c>
      <x:c r="D245" t="n">
        <x:v>-1</x:v>
      </x:c>
      <x:c r="E245" t="n">
        <x:v>0</x:v>
      </x:c>
      <x:c r="F245" t="n">
        <x:v>1</x:v>
      </x:c>
      <x:c r="G245" s="97" t="n">
        <x:f>IF(F245=1,ReadMe!$C$13,1)</x:f>
        <x:v>0.66</x:v>
      </x:c>
      <x:c r="H245" t="str">
        <x:v>主直道</x:v>
      </x:c>
      <x:c r="I245" t="n">
        <x:f>B245+ReadMe!$C$17-1</x:f>
        <x:v>108</x:v>
      </x:c>
      <x:c r="J245" t="n">
        <x:f>C245+ReadMe!$C$18-1</x:f>
        <x:v>52</x:v>
      </x:c>
      <x:c r="K245" t="n">
        <x:f>A245*ReadMe!$C$11</x:f>
        <x:v>1195</x:v>
      </x:c>
      <x:c r="L245" t="str">
        <x:v>W</x:v>
      </x:c>
    </x:row>
    <x:row r="246">
      <x:c r="A246" t="n">
        <x:v>240</x:v>
      </x:c>
      <x:c r="B246" t="n">
        <x:v>106</x:v>
      </x:c>
      <x:c r="C246" t="n">
        <x:v>43</x:v>
      </x:c>
      <x:c r="D246" t="n">
        <x:v>-1</x:v>
      </x:c>
      <x:c r="E246" t="n">
        <x:v>0</x:v>
      </x:c>
      <x:c r="F246" t="n">
        <x:v>1</x:v>
      </x:c>
      <x:c r="G246" s="97" t="n">
        <x:f>IF(F246=1,ReadMe!$C$13,1)</x:f>
        <x:v>0.66</x:v>
      </x:c>
      <x:c r="H246" t="str">
        <x:v>主直道</x:v>
      </x:c>
      <x:c r="I246" t="n">
        <x:f>B246+ReadMe!$C$17-1</x:f>
        <x:v>107</x:v>
      </x:c>
      <x:c r="J246" t="n">
        <x:f>C246+ReadMe!$C$18-1</x:f>
        <x:v>52</x:v>
      </x:c>
      <x:c r="K246" t="n">
        <x:f>A246*ReadMe!$C$11</x:f>
        <x:v>1200</x:v>
      </x:c>
      <x:c r="L246" t="str">
        <x:v>W</x:v>
      </x:c>
    </x:row>
    <x:row r="247">
      <x:c r="A247" t="n">
        <x:v>241</x:v>
      </x:c>
      <x:c r="B247" t="n">
        <x:v>105</x:v>
      </x:c>
      <x:c r="C247" t="n">
        <x:v>43</x:v>
      </x:c>
      <x:c r="D247" t="n">
        <x:v>-1</x:v>
      </x:c>
      <x:c r="E247" t="n">
        <x:v>0</x:v>
      </x:c>
      <x:c r="F247" t="n">
        <x:v>0</x:v>
      </x:c>
      <x:c r="G247" s="97" t="n">
        <x:f>IF(F247=1,ReadMe!$C$13,1)</x:f>
        <x:v>1</x:v>
      </x:c>
      <x:c r="H247" t="str">
        <x:v>主直道</x:v>
      </x:c>
      <x:c r="I247" t="n">
        <x:f>B247+ReadMe!$C$17-1</x:f>
        <x:v>106</x:v>
      </x:c>
      <x:c r="J247" t="n">
        <x:f>C247+ReadMe!$C$18-1</x:f>
        <x:v>52</x:v>
      </x:c>
      <x:c r="K247" t="n">
        <x:f>A247*ReadMe!$C$11</x:f>
        <x:v>1205</x:v>
      </x:c>
      <x:c r="L247" t="str">
        <x:v>W</x:v>
      </x:c>
    </x:row>
    <x:row r="248">
      <x:c r="A248" t="n">
        <x:v>242</x:v>
      </x:c>
      <x:c r="B248" t="n">
        <x:v>104</x:v>
      </x:c>
      <x:c r="C248" t="n">
        <x:v>43</x:v>
      </x:c>
      <x:c r="D248" t="n">
        <x:v>-1</x:v>
      </x:c>
      <x:c r="E248" t="n">
        <x:v>0</x:v>
      </x:c>
      <x:c r="F248" t="n">
        <x:v>0</x:v>
      </x:c>
      <x:c r="G248" s="97" t="n">
        <x:f>IF(F248=1,ReadMe!$C$13,1)</x:f>
        <x:v>1</x:v>
      </x:c>
      <x:c r="H248" t="str">
        <x:v>主直道</x:v>
      </x:c>
      <x:c r="I248" t="n">
        <x:f>B248+ReadMe!$C$17-1</x:f>
        <x:v>105</x:v>
      </x:c>
      <x:c r="J248" t="n">
        <x:f>C248+ReadMe!$C$18-1</x:f>
        <x:v>52</x:v>
      </x:c>
      <x:c r="K248" t="n">
        <x:f>A248*ReadMe!$C$11</x:f>
        <x:v>1210</x:v>
      </x:c>
      <x:c r="L248" t="str">
        <x:v>W</x:v>
      </x:c>
    </x:row>
    <x:row r="249">
      <x:c r="A249" t="n">
        <x:v>243</x:v>
      </x:c>
      <x:c r="B249" t="n">
        <x:v>103</x:v>
      </x:c>
      <x:c r="C249" t="n">
        <x:v>43</x:v>
      </x:c>
      <x:c r="D249" t="n">
        <x:v>-1</x:v>
      </x:c>
      <x:c r="E249" t="n">
        <x:v>0</x:v>
      </x:c>
      <x:c r="F249" t="n">
        <x:v>0</x:v>
      </x:c>
      <x:c r="G249" s="97" t="n">
        <x:f>IF(F249=1,ReadMe!$C$13,1)</x:f>
        <x:v>1</x:v>
      </x:c>
      <x:c r="H249" t="str">
        <x:v>主直道</x:v>
      </x:c>
      <x:c r="I249" t="n">
        <x:f>B249+ReadMe!$C$17-1</x:f>
        <x:v>104</x:v>
      </x:c>
      <x:c r="J249" t="n">
        <x:f>C249+ReadMe!$C$18-1</x:f>
        <x:v>52</x:v>
      </x:c>
      <x:c r="K249" t="n">
        <x:f>A249*ReadMe!$C$11</x:f>
        <x:v>1215</x:v>
      </x:c>
      <x:c r="L249" t="str">
        <x:v>W</x:v>
      </x:c>
    </x:row>
    <x:row r="250">
      <x:c r="A250" t="n">
        <x:v>244</x:v>
      </x:c>
      <x:c r="B250" t="n">
        <x:v>102</x:v>
      </x:c>
      <x:c r="C250" t="n">
        <x:v>43</x:v>
      </x:c>
      <x:c r="D250" t="n">
        <x:v>-1</x:v>
      </x:c>
      <x:c r="E250" t="n">
        <x:v>0</x:v>
      </x:c>
      <x:c r="F250" t="n">
        <x:v>0</x:v>
      </x:c>
      <x:c r="G250" s="97" t="n">
        <x:f>IF(F250=1,ReadMe!$C$13,1)</x:f>
        <x:v>1</x:v>
      </x:c>
      <x:c r="H250" t="str">
        <x:v>主直道</x:v>
      </x:c>
      <x:c r="I250" t="n">
        <x:f>B250+ReadMe!$C$17-1</x:f>
        <x:v>103</x:v>
      </x:c>
      <x:c r="J250" t="n">
        <x:f>C250+ReadMe!$C$18-1</x:f>
        <x:v>52</x:v>
      </x:c>
      <x:c r="K250" t="n">
        <x:f>A250*ReadMe!$C$11</x:f>
        <x:v>1220</x:v>
      </x:c>
      <x:c r="L250" t="str">
        <x:v>W</x:v>
      </x:c>
    </x:row>
    <x:row r="251">
      <x:c r="A251" t="n">
        <x:v>245</x:v>
      </x:c>
      <x:c r="B251" t="n">
        <x:v>101</x:v>
      </x:c>
      <x:c r="C251" t="n">
        <x:v>43</x:v>
      </x:c>
      <x:c r="D251" t="n">
        <x:v>-1</x:v>
      </x:c>
      <x:c r="E251" t="n">
        <x:v>0</x:v>
      </x:c>
      <x:c r="F251" t="n">
        <x:v>0</x:v>
      </x:c>
      <x:c r="G251" s="97" t="n">
        <x:f>IF(F251=1,ReadMe!$C$13,1)</x:f>
        <x:v>1</x:v>
      </x:c>
      <x:c r="H251" t="str">
        <x:v>主直道</x:v>
      </x:c>
      <x:c r="I251" t="n">
        <x:f>B251+ReadMe!$C$17-1</x:f>
        <x:v>102</x:v>
      </x:c>
      <x:c r="J251" t="n">
        <x:f>C251+ReadMe!$C$18-1</x:f>
        <x:v>52</x:v>
      </x:c>
      <x:c r="K251" t="n">
        <x:f>A251*ReadMe!$C$11</x:f>
        <x:v>1225</x:v>
      </x:c>
      <x:c r="L251" t="str">
        <x:v>W</x:v>
      </x:c>
    </x:row>
    <x:row r="252">
      <x:c r="A252" t="n">
        <x:v>246</x:v>
      </x:c>
      <x:c r="B252" t="n">
        <x:v>100</x:v>
      </x:c>
      <x:c r="C252" t="n">
        <x:v>43</x:v>
      </x:c>
      <x:c r="D252" t="n">
        <x:v>-1</x:v>
      </x:c>
      <x:c r="E252" t="n">
        <x:v>0</x:v>
      </x:c>
      <x:c r="F252" t="n">
        <x:v>0</x:v>
      </x:c>
      <x:c r="G252" s="97" t="n">
        <x:f>IF(F252=1,ReadMe!$C$13,1)</x:f>
        <x:v>1</x:v>
      </x:c>
      <x:c r="H252" t="str">
        <x:v>主直道</x:v>
      </x:c>
      <x:c r="I252" t="n">
        <x:f>B252+ReadMe!$C$17-1</x:f>
        <x:v>101</x:v>
      </x:c>
      <x:c r="J252" t="n">
        <x:f>C252+ReadMe!$C$18-1</x:f>
        <x:v>52</x:v>
      </x:c>
      <x:c r="K252" t="n">
        <x:f>A252*ReadMe!$C$11</x:f>
        <x:v>1230</x:v>
      </x:c>
      <x:c r="L252" t="str">
        <x:v>W</x:v>
      </x:c>
    </x:row>
    <x:row r="253">
      <x:c r="A253" t="n">
        <x:v>247</x:v>
      </x:c>
      <x:c r="B253" t="n">
        <x:v>99</x:v>
      </x:c>
      <x:c r="C253" t="n">
        <x:v>43</x:v>
      </x:c>
      <x:c r="D253" t="n">
        <x:v>-1</x:v>
      </x:c>
      <x:c r="E253" t="n">
        <x:v>0</x:v>
      </x:c>
      <x:c r="F253" t="n">
        <x:v>0</x:v>
      </x:c>
      <x:c r="G253" s="97" t="n">
        <x:f>IF(F253=1,ReadMe!$C$13,1)</x:f>
        <x:v>1</x:v>
      </x:c>
      <x:c r="H253" t="str">
        <x:v>主直道</x:v>
      </x:c>
      <x:c r="I253" t="n">
        <x:f>B253+ReadMe!$C$17-1</x:f>
        <x:v>100</x:v>
      </x:c>
      <x:c r="J253" t="n">
        <x:f>C253+ReadMe!$C$18-1</x:f>
        <x:v>52</x:v>
      </x:c>
      <x:c r="K253" t="n">
        <x:f>A253*ReadMe!$C$11</x:f>
        <x:v>1235</x:v>
      </x:c>
      <x:c r="L253" t="str">
        <x:v>W</x:v>
      </x:c>
    </x:row>
    <x:row r="254">
      <x:c r="A254" t="n">
        <x:v>248</x:v>
      </x:c>
      <x:c r="B254" t="n">
        <x:v>98</x:v>
      </x:c>
      <x:c r="C254" t="n">
        <x:v>43</x:v>
      </x:c>
      <x:c r="D254" t="n">
        <x:v>-1</x:v>
      </x:c>
      <x:c r="E254" t="n">
        <x:v>0</x:v>
      </x:c>
      <x:c r="F254" t="n">
        <x:v>0</x:v>
      </x:c>
      <x:c r="G254" s="97" t="n">
        <x:f>IF(F254=1,ReadMe!$C$13,1)</x:f>
        <x:v>1</x:v>
      </x:c>
      <x:c r="H254" t="str">
        <x:v>主直道</x:v>
      </x:c>
      <x:c r="I254" t="n">
        <x:f>B254+ReadMe!$C$17-1</x:f>
        <x:v>99</x:v>
      </x:c>
      <x:c r="J254" t="n">
        <x:f>C254+ReadMe!$C$18-1</x:f>
        <x:v>52</x:v>
      </x:c>
      <x:c r="K254" t="n">
        <x:f>A254*ReadMe!$C$11</x:f>
        <x:v>1240</x:v>
      </x:c>
      <x:c r="L254" t="str">
        <x:v>W</x:v>
      </x:c>
    </x:row>
    <x:row r="255">
      <x:c r="A255" t="n">
        <x:v>249</x:v>
      </x:c>
      <x:c r="B255" t="n">
        <x:v>97</x:v>
      </x:c>
      <x:c r="C255" t="n">
        <x:v>43</x:v>
      </x:c>
      <x:c r="D255" t="n">
        <x:v>-1</x:v>
      </x:c>
      <x:c r="E255" t="n">
        <x:v>0</x:v>
      </x:c>
      <x:c r="F255" t="n">
        <x:v>0</x:v>
      </x:c>
      <x:c r="G255" s="97" t="n">
        <x:f>IF(F255=1,ReadMe!$C$13,1)</x:f>
        <x:v>1</x:v>
      </x:c>
      <x:c r="H255" t="str">
        <x:v>主直道</x:v>
      </x:c>
      <x:c r="I255" t="n">
        <x:f>B255+ReadMe!$C$17-1</x:f>
        <x:v>98</x:v>
      </x:c>
      <x:c r="J255" t="n">
        <x:f>C255+ReadMe!$C$18-1</x:f>
        <x:v>52</x:v>
      </x:c>
      <x:c r="K255" t="n">
        <x:f>A255*ReadMe!$C$11</x:f>
        <x:v>1245</x:v>
      </x:c>
      <x:c r="L255" t="str">
        <x:v>W</x:v>
      </x:c>
    </x:row>
    <x:row r="256">
      <x:c r="A256" t="n">
        <x:v>250</x:v>
      </x:c>
      <x:c r="B256" t="n">
        <x:v>96</x:v>
      </x:c>
      <x:c r="C256" t="n">
        <x:v>43</x:v>
      </x:c>
      <x:c r="D256" t="n">
        <x:v>-1</x:v>
      </x:c>
      <x:c r="E256" t="n">
        <x:v>0</x:v>
      </x:c>
      <x:c r="F256" t="n">
        <x:v>0</x:v>
      </x:c>
      <x:c r="G256" s="97" t="n">
        <x:f>IF(F256=1,ReadMe!$C$13,1)</x:f>
        <x:v>1</x:v>
      </x:c>
      <x:c r="H256" t="str">
        <x:v>主直道</x:v>
      </x:c>
      <x:c r="I256" t="n">
        <x:f>B256+ReadMe!$C$17-1</x:f>
        <x:v>97</x:v>
      </x:c>
      <x:c r="J256" t="n">
        <x:f>C256+ReadMe!$C$18-1</x:f>
        <x:v>52</x:v>
      </x:c>
      <x:c r="K256" t="n">
        <x:f>A256*ReadMe!$C$11</x:f>
        <x:v>1250</x:v>
      </x:c>
      <x:c r="L256" t="str">
        <x:v>W</x:v>
      </x:c>
    </x:row>
    <x:row r="257">
      <x:c r="A257" t="n">
        <x:v>251</x:v>
      </x:c>
      <x:c r="B257" t="n">
        <x:v>95</x:v>
      </x:c>
      <x:c r="C257" t="n">
        <x:v>43</x:v>
      </x:c>
      <x:c r="D257" t="n">
        <x:v>-1</x:v>
      </x:c>
      <x:c r="E257" t="n">
        <x:v>0</x:v>
      </x:c>
      <x:c r="F257" t="n">
        <x:v>0</x:v>
      </x:c>
      <x:c r="G257" s="97" t="n">
        <x:f>IF(F257=1,ReadMe!$C$13,1)</x:f>
        <x:v>1</x:v>
      </x:c>
      <x:c r="H257" t="str">
        <x:v>主直道</x:v>
      </x:c>
      <x:c r="I257" t="n">
        <x:f>B257+ReadMe!$C$17-1</x:f>
        <x:v>96</x:v>
      </x:c>
      <x:c r="J257" t="n">
        <x:f>C257+ReadMe!$C$18-1</x:f>
        <x:v>52</x:v>
      </x:c>
      <x:c r="K257" t="n">
        <x:f>A257*ReadMe!$C$11</x:f>
        <x:v>1255</x:v>
      </x:c>
      <x:c r="L257" t="str">
        <x:v>W</x:v>
      </x:c>
    </x:row>
    <x:row r="258">
      <x:c r="A258" t="n">
        <x:v>252</x:v>
      </x:c>
      <x:c r="B258" t="n">
        <x:v>94</x:v>
      </x:c>
      <x:c r="C258" t="n">
        <x:v>43</x:v>
      </x:c>
      <x:c r="D258" t="n">
        <x:v>-1</x:v>
      </x:c>
      <x:c r="E258" t="n">
        <x:v>0</x:v>
      </x:c>
      <x:c r="F258" t="n">
        <x:v>0</x:v>
      </x:c>
      <x:c r="G258" s="97" t="n">
        <x:f>IF(F258=1,ReadMe!$C$13,1)</x:f>
        <x:v>1</x:v>
      </x:c>
      <x:c r="H258" t="str">
        <x:v>主直道</x:v>
      </x:c>
      <x:c r="I258" t="n">
        <x:f>B258+ReadMe!$C$17-1</x:f>
        <x:v>95</x:v>
      </x:c>
      <x:c r="J258" t="n">
        <x:f>C258+ReadMe!$C$18-1</x:f>
        <x:v>52</x:v>
      </x:c>
      <x:c r="K258" t="n">
        <x:f>A258*ReadMe!$C$11</x:f>
        <x:v>1260</x:v>
      </x:c>
      <x:c r="L258" t="str">
        <x:v>W</x:v>
      </x:c>
    </x:row>
    <x:row r="259">
      <x:c r="A259" t="n">
        <x:v>253</x:v>
      </x:c>
      <x:c r="B259" t="n">
        <x:v>93</x:v>
      </x:c>
      <x:c r="C259" t="n">
        <x:v>43</x:v>
      </x:c>
      <x:c r="D259" t="n">
        <x:v>-1</x:v>
      </x:c>
      <x:c r="E259" t="n">
        <x:v>0</x:v>
      </x:c>
      <x:c r="F259" t="n">
        <x:v>0</x:v>
      </x:c>
      <x:c r="G259" s="97" t="n">
        <x:f>IF(F259=1,ReadMe!$C$13,1)</x:f>
        <x:v>1</x:v>
      </x:c>
      <x:c r="H259" t="str">
        <x:v>主直道</x:v>
      </x:c>
      <x:c r="I259" t="n">
        <x:f>B259+ReadMe!$C$17-1</x:f>
        <x:v>94</x:v>
      </x:c>
      <x:c r="J259" t="n">
        <x:f>C259+ReadMe!$C$18-1</x:f>
        <x:v>52</x:v>
      </x:c>
      <x:c r="K259" t="n">
        <x:f>A259*ReadMe!$C$11</x:f>
        <x:v>1265</x:v>
      </x:c>
      <x:c r="L259" t="str">
        <x:v>W</x:v>
      </x:c>
    </x:row>
    <x:row r="260">
      <x:c r="A260" t="n">
        <x:v>254</x:v>
      </x:c>
      <x:c r="B260" t="n">
        <x:v>92</x:v>
      </x:c>
      <x:c r="C260" t="n">
        <x:v>43</x:v>
      </x:c>
      <x:c r="D260" t="n">
        <x:v>-1</x:v>
      </x:c>
      <x:c r="E260" t="n">
        <x:v>0</x:v>
      </x:c>
      <x:c r="F260" t="n">
        <x:v>0</x:v>
      </x:c>
      <x:c r="G260" s="97" t="n">
        <x:f>IF(F260=1,ReadMe!$C$13,1)</x:f>
        <x:v>1</x:v>
      </x:c>
      <x:c r="H260" t="str">
        <x:v>主直道</x:v>
      </x:c>
      <x:c r="I260" t="n">
        <x:f>B260+ReadMe!$C$17-1</x:f>
        <x:v>93</x:v>
      </x:c>
      <x:c r="J260" t="n">
        <x:f>C260+ReadMe!$C$18-1</x:f>
        <x:v>52</x:v>
      </x:c>
      <x:c r="K260" t="n">
        <x:f>A260*ReadMe!$C$11</x:f>
        <x:v>1270</x:v>
      </x:c>
      <x:c r="L260" t="str">
        <x:v>W</x:v>
      </x:c>
    </x:row>
    <x:row r="261">
      <x:c r="A261" t="n">
        <x:v>255</x:v>
      </x:c>
      <x:c r="B261" t="n">
        <x:v>91</x:v>
      </x:c>
      <x:c r="C261" t="n">
        <x:v>43</x:v>
      </x:c>
      <x:c r="D261" t="n">
        <x:v>-1</x:v>
      </x:c>
      <x:c r="E261" t="n">
        <x:v>0</x:v>
      </x:c>
      <x:c r="F261" t="n">
        <x:v>0</x:v>
      </x:c>
      <x:c r="G261" s="97" t="n">
        <x:f>IF(F261=1,ReadMe!$C$13,1)</x:f>
        <x:v>1</x:v>
      </x:c>
      <x:c r="H261" t="str">
        <x:v>主直道</x:v>
      </x:c>
      <x:c r="I261" t="n">
        <x:f>B261+ReadMe!$C$17-1</x:f>
        <x:v>92</x:v>
      </x:c>
      <x:c r="J261" t="n">
        <x:f>C261+ReadMe!$C$18-1</x:f>
        <x:v>52</x:v>
      </x:c>
      <x:c r="K261" t="n">
        <x:f>A261*ReadMe!$C$11</x:f>
        <x:v>1275</x:v>
      </x:c>
      <x:c r="L261" t="str">
        <x:v>W</x:v>
      </x:c>
    </x:row>
    <x:row r="262">
      <x:c r="A262" t="n">
        <x:v>256</x:v>
      </x:c>
      <x:c r="B262" t="n">
        <x:v>90</x:v>
      </x:c>
      <x:c r="C262" t="n">
        <x:v>43</x:v>
      </x:c>
      <x:c r="D262" t="n">
        <x:v>-1</x:v>
      </x:c>
      <x:c r="E262" t="n">
        <x:v>0</x:v>
      </x:c>
      <x:c r="F262" t="n">
        <x:v>0</x:v>
      </x:c>
      <x:c r="G262" s="97" t="n">
        <x:f>IF(F262=1,ReadMe!$C$13,1)</x:f>
        <x:v>1</x:v>
      </x:c>
      <x:c r="H262" t="str">
        <x:v>主直道</x:v>
      </x:c>
      <x:c r="I262" t="n">
        <x:f>B262+ReadMe!$C$17-1</x:f>
        <x:v>91</x:v>
      </x:c>
      <x:c r="J262" t="n">
        <x:f>C262+ReadMe!$C$18-1</x:f>
        <x:v>52</x:v>
      </x:c>
      <x:c r="K262" t="n">
        <x:f>A262*ReadMe!$C$11</x:f>
        <x:v>1280</x:v>
      </x:c>
      <x:c r="L262" t="str">
        <x:v>W</x:v>
      </x:c>
    </x:row>
    <x:row r="263">
      <x:c r="A263" t="n">
        <x:v>257</x:v>
      </x:c>
      <x:c r="B263" t="n">
        <x:v>89</x:v>
      </x:c>
      <x:c r="C263" t="n">
        <x:v>43</x:v>
      </x:c>
      <x:c r="D263" t="n">
        <x:v>-1</x:v>
      </x:c>
      <x:c r="E263" t="n">
        <x:v>0</x:v>
      </x:c>
      <x:c r="F263" t="n">
        <x:v>0</x:v>
      </x:c>
      <x:c r="G263" s="97" t="n">
        <x:f>IF(F263=1,ReadMe!$C$13,1)</x:f>
        <x:v>1</x:v>
      </x:c>
      <x:c r="H263" t="str">
        <x:v>主直道</x:v>
      </x:c>
      <x:c r="I263" t="n">
        <x:f>B263+ReadMe!$C$17-1</x:f>
        <x:v>90</x:v>
      </x:c>
      <x:c r="J263" t="n">
        <x:f>C263+ReadMe!$C$18-1</x:f>
        <x:v>52</x:v>
      </x:c>
      <x:c r="K263" t="n">
        <x:f>A263*ReadMe!$C$11</x:f>
        <x:v>1285</x:v>
      </x:c>
      <x:c r="L263" t="str">
        <x:v>W</x:v>
      </x:c>
    </x:row>
    <x:row r="264">
      <x:c r="A264" t="n">
        <x:v>258</x:v>
      </x:c>
      <x:c r="B264" t="n">
        <x:v>88</x:v>
      </x:c>
      <x:c r="C264" t="n">
        <x:v>43</x:v>
      </x:c>
      <x:c r="D264" t="n">
        <x:v>-1</x:v>
      </x:c>
      <x:c r="E264" t="n">
        <x:v>0</x:v>
      </x:c>
      <x:c r="F264" t="n">
        <x:v>0</x:v>
      </x:c>
      <x:c r="G264" s="97" t="n">
        <x:f>IF(F264=1,ReadMe!$C$13,1)</x:f>
        <x:v>1</x:v>
      </x:c>
      <x:c r="H264" t="str">
        <x:v>主直道</x:v>
      </x:c>
      <x:c r="I264" t="n">
        <x:f>B264+ReadMe!$C$17-1</x:f>
        <x:v>89</x:v>
      </x:c>
      <x:c r="J264" t="n">
        <x:f>C264+ReadMe!$C$18-1</x:f>
        <x:v>52</x:v>
      </x:c>
      <x:c r="K264" t="n">
        <x:f>A264*ReadMe!$C$11</x:f>
        <x:v>1290</x:v>
      </x:c>
      <x:c r="L264" t="str">
        <x:v>W</x:v>
      </x:c>
    </x:row>
    <x:row r="265">
      <x:c r="A265" t="n">
        <x:v>259</x:v>
      </x:c>
      <x:c r="B265" t="n">
        <x:v>87</x:v>
      </x:c>
      <x:c r="C265" t="n">
        <x:v>43</x:v>
      </x:c>
      <x:c r="D265" t="n">
        <x:v>-1</x:v>
      </x:c>
      <x:c r="E265" t="n">
        <x:v>0</x:v>
      </x:c>
      <x:c r="F265" t="n">
        <x:v>0</x:v>
      </x:c>
      <x:c r="G265" s="97" t="n">
        <x:f>IF(F265=1,ReadMe!$C$13,1)</x:f>
        <x:v>1</x:v>
      </x:c>
      <x:c r="H265" t="str">
        <x:v>主直道</x:v>
      </x:c>
      <x:c r="I265" t="n">
        <x:f>B265+ReadMe!$C$17-1</x:f>
        <x:v>88</x:v>
      </x:c>
      <x:c r="J265" t="n">
        <x:f>C265+ReadMe!$C$18-1</x:f>
        <x:v>52</x:v>
      </x:c>
      <x:c r="K265" t="n">
        <x:f>A265*ReadMe!$C$11</x:f>
        <x:v>1295</x:v>
      </x:c>
      <x:c r="L265" t="str">
        <x:v>W</x:v>
      </x:c>
    </x:row>
    <x:row r="266">
      <x:c r="A266" t="n">
        <x:v>260</x:v>
      </x:c>
      <x:c r="B266" t="n">
        <x:v>86</x:v>
      </x:c>
      <x:c r="C266" t="n">
        <x:v>43</x:v>
      </x:c>
      <x:c r="D266" t="n">
        <x:v>-1</x:v>
      </x:c>
      <x:c r="E266" t="n">
        <x:v>0</x:v>
      </x:c>
      <x:c r="F266" t="n">
        <x:v>0</x:v>
      </x:c>
      <x:c r="G266" s="97" t="n">
        <x:f>IF(F266=1,ReadMe!$C$13,1)</x:f>
        <x:v>1</x:v>
      </x:c>
      <x:c r="H266" t="str">
        <x:v>主直道</x:v>
      </x:c>
      <x:c r="I266" t="n">
        <x:f>B266+ReadMe!$C$17-1</x:f>
        <x:v>87</x:v>
      </x:c>
      <x:c r="J266" t="n">
        <x:f>C266+ReadMe!$C$18-1</x:f>
        <x:v>52</x:v>
      </x:c>
      <x:c r="K266" t="n">
        <x:f>A266*ReadMe!$C$11</x:f>
        <x:v>1300</x:v>
      </x:c>
      <x:c r="L266" t="str">
        <x:v>W</x:v>
      </x:c>
    </x:row>
    <x:row r="267">
      <x:c r="A267" t="n">
        <x:v>261</x:v>
      </x:c>
      <x:c r="B267" t="n">
        <x:v>85</x:v>
      </x:c>
      <x:c r="C267" t="n">
        <x:v>43</x:v>
      </x:c>
      <x:c r="D267" t="n">
        <x:v>-1</x:v>
      </x:c>
      <x:c r="E267" t="n">
        <x:v>0</x:v>
      </x:c>
      <x:c r="F267" t="n">
        <x:v>0</x:v>
      </x:c>
      <x:c r="G267" s="97" t="n">
        <x:f>IF(F267=1,ReadMe!$C$13,1)</x:f>
        <x:v>1</x:v>
      </x:c>
      <x:c r="H267" t="str">
        <x:v>主直道</x:v>
      </x:c>
      <x:c r="I267" t="n">
        <x:f>B267+ReadMe!$C$17-1</x:f>
        <x:v>86</x:v>
      </x:c>
      <x:c r="J267" t="n">
        <x:f>C267+ReadMe!$C$18-1</x:f>
        <x:v>52</x:v>
      </x:c>
      <x:c r="K267" t="n">
        <x:f>A267*ReadMe!$C$11</x:f>
        <x:v>1305</x:v>
      </x:c>
      <x:c r="L267" t="str">
        <x:v>W</x:v>
      </x:c>
    </x:row>
    <x:row r="268">
      <x:c r="A268" t="n">
        <x:v>262</x:v>
      </x:c>
      <x:c r="B268" t="n">
        <x:v>84</x:v>
      </x:c>
      <x:c r="C268" t="n">
        <x:v>43</x:v>
      </x:c>
      <x:c r="D268" t="n">
        <x:v>-1</x:v>
      </x:c>
      <x:c r="E268" t="n">
        <x:v>0</x:v>
      </x:c>
      <x:c r="F268" t="n">
        <x:v>0</x:v>
      </x:c>
      <x:c r="G268" s="97" t="n">
        <x:f>IF(F268=1,ReadMe!$C$13,1)</x:f>
        <x:v>1</x:v>
      </x:c>
      <x:c r="H268" t="str">
        <x:v>主直道</x:v>
      </x:c>
      <x:c r="I268" t="n">
        <x:f>B268+ReadMe!$C$17-1</x:f>
        <x:v>85</x:v>
      </x:c>
      <x:c r="J268" t="n">
        <x:f>C268+ReadMe!$C$18-1</x:f>
        <x:v>52</x:v>
      </x:c>
      <x:c r="K268" t="n">
        <x:f>A268*ReadMe!$C$11</x:f>
        <x:v>1310</x:v>
      </x:c>
      <x:c r="L268" t="str">
        <x:v>W</x:v>
      </x:c>
    </x:row>
    <x:row r="269">
      <x:c r="A269" t="n">
        <x:v>263</x:v>
      </x:c>
      <x:c r="B269" t="n">
        <x:v>83</x:v>
      </x:c>
      <x:c r="C269" t="n">
        <x:v>43</x:v>
      </x:c>
      <x:c r="D269" t="n">
        <x:v>-1</x:v>
      </x:c>
      <x:c r="E269" t="n">
        <x:v>0</x:v>
      </x:c>
      <x:c r="F269" t="n">
        <x:v>0</x:v>
      </x:c>
      <x:c r="G269" s="97" t="n">
        <x:f>IF(F269=1,ReadMe!$C$13,1)</x:f>
        <x:v>1</x:v>
      </x:c>
      <x:c r="H269" t="str">
        <x:v>主直道</x:v>
      </x:c>
      <x:c r="I269" t="n">
        <x:f>B269+ReadMe!$C$17-1</x:f>
        <x:v>84</x:v>
      </x:c>
      <x:c r="J269" t="n">
        <x:f>C269+ReadMe!$C$18-1</x:f>
        <x:v>52</x:v>
      </x:c>
      <x:c r="K269" t="n">
        <x:f>A269*ReadMe!$C$11</x:f>
        <x:v>1315</x:v>
      </x:c>
      <x:c r="L269" t="str">
        <x:v>W</x:v>
      </x:c>
    </x:row>
    <x:row r="270">
      <x:c r="A270" t="n">
        <x:v>264</x:v>
      </x:c>
      <x:c r="B270" t="n">
        <x:v>82</x:v>
      </x:c>
      <x:c r="C270" t="n">
        <x:v>43</x:v>
      </x:c>
      <x:c r="D270" t="n">
        <x:v>-1</x:v>
      </x:c>
      <x:c r="E270" t="n">
        <x:v>0</x:v>
      </x:c>
      <x:c r="F270" t="n">
        <x:v>0</x:v>
      </x:c>
      <x:c r="G270" s="97" t="n">
        <x:f>IF(F270=1,ReadMe!$C$13,1)</x:f>
        <x:v>1</x:v>
      </x:c>
      <x:c r="H270" t="str">
        <x:v>主直道</x:v>
      </x:c>
      <x:c r="I270" t="n">
        <x:f>B270+ReadMe!$C$17-1</x:f>
        <x:v>83</x:v>
      </x:c>
      <x:c r="J270" t="n">
        <x:f>C270+ReadMe!$C$18-1</x:f>
        <x:v>52</x:v>
      </x:c>
      <x:c r="K270" t="n">
        <x:f>A270*ReadMe!$C$11</x:f>
        <x:v>1320</x:v>
      </x:c>
      <x:c r="L270" t="str">
        <x:v>W</x:v>
      </x:c>
    </x:row>
    <x:row r="271">
      <x:c r="A271" t="n">
        <x:v>265</x:v>
      </x:c>
      <x:c r="B271" t="n">
        <x:v>81</x:v>
      </x:c>
      <x:c r="C271" t="n">
        <x:v>43</x:v>
      </x:c>
      <x:c r="D271" t="n">
        <x:v>-1</x:v>
      </x:c>
      <x:c r="E271" t="n">
        <x:v>0</x:v>
      </x:c>
      <x:c r="F271" t="n">
        <x:v>0</x:v>
      </x:c>
      <x:c r="G271" s="97" t="n">
        <x:f>IF(F271=1,ReadMe!$C$13,1)</x:f>
        <x:v>1</x:v>
      </x:c>
      <x:c r="H271" t="str">
        <x:v>主直道</x:v>
      </x:c>
      <x:c r="I271" t="n">
        <x:f>B271+ReadMe!$C$17-1</x:f>
        <x:v>82</x:v>
      </x:c>
      <x:c r="J271" t="n">
        <x:f>C271+ReadMe!$C$18-1</x:f>
        <x:v>52</x:v>
      </x:c>
      <x:c r="K271" t="n">
        <x:f>A271*ReadMe!$C$11</x:f>
        <x:v>1325</x:v>
      </x:c>
      <x:c r="L271" t="str">
        <x:v>W</x:v>
      </x:c>
    </x:row>
    <x:row r="272">
      <x:c r="A272" t="n">
        <x:v>266</x:v>
      </x:c>
      <x:c r="B272" t="n">
        <x:v>80</x:v>
      </x:c>
      <x:c r="C272" t="n">
        <x:v>43</x:v>
      </x:c>
      <x:c r="D272" t="n">
        <x:v>-1</x:v>
      </x:c>
      <x:c r="E272" t="n">
        <x:v>0</x:v>
      </x:c>
      <x:c r="F272" t="n">
        <x:v>0</x:v>
      </x:c>
      <x:c r="G272" s="97" t="n">
        <x:f>IF(F272=1,ReadMe!$C$13,1)</x:f>
        <x:v>1</x:v>
      </x:c>
      <x:c r="H272" t="str">
        <x:v>主直道</x:v>
      </x:c>
      <x:c r="I272" t="n">
        <x:f>B272+ReadMe!$C$17-1</x:f>
        <x:v>81</x:v>
      </x:c>
      <x:c r="J272" t="n">
        <x:f>C272+ReadMe!$C$18-1</x:f>
        <x:v>52</x:v>
      </x:c>
      <x:c r="K272" t="n">
        <x:f>A272*ReadMe!$C$11</x:f>
        <x:v>1330</x:v>
      </x:c>
      <x:c r="L272" t="str">
        <x:v>W</x:v>
      </x:c>
    </x:row>
    <x:row r="273">
      <x:c r="A273" t="n">
        <x:v>267</x:v>
      </x:c>
      <x:c r="B273" t="n">
        <x:v>79</x:v>
      </x:c>
      <x:c r="C273" t="n">
        <x:v>43</x:v>
      </x:c>
      <x:c r="D273" t="n">
        <x:v>-1</x:v>
      </x:c>
      <x:c r="E273" t="n">
        <x:v>0</x:v>
      </x:c>
      <x:c r="F273" t="n">
        <x:v>0</x:v>
      </x:c>
      <x:c r="G273" s="97" t="n">
        <x:f>IF(F273=1,ReadMe!$C$13,1)</x:f>
        <x:v>1</x:v>
      </x:c>
      <x:c r="H273" t="str">
        <x:v>主直道</x:v>
      </x:c>
      <x:c r="I273" t="n">
        <x:f>B273+ReadMe!$C$17-1</x:f>
        <x:v>80</x:v>
      </x:c>
      <x:c r="J273" t="n">
        <x:f>C273+ReadMe!$C$18-1</x:f>
        <x:v>52</x:v>
      </x:c>
      <x:c r="K273" t="n">
        <x:f>A273*ReadMe!$C$11</x:f>
        <x:v>1335</x:v>
      </x:c>
      <x:c r="L273" t="str">
        <x:v>W</x:v>
      </x:c>
    </x:row>
    <x:row r="274">
      <x:c r="A274" t="n">
        <x:v>268</x:v>
      </x:c>
      <x:c r="B274" t="n">
        <x:v>78</x:v>
      </x:c>
      <x:c r="C274" t="n">
        <x:v>43</x:v>
      </x:c>
      <x:c r="D274" t="n">
        <x:v>-1</x:v>
      </x:c>
      <x:c r="E274" t="n">
        <x:v>0</x:v>
      </x:c>
      <x:c r="F274" t="n">
        <x:v>0</x:v>
      </x:c>
      <x:c r="G274" s="97" t="n">
        <x:f>IF(F274=1,ReadMe!$C$13,1)</x:f>
        <x:v>1</x:v>
      </x:c>
      <x:c r="H274" t="str">
        <x:v>主直道</x:v>
      </x:c>
      <x:c r="I274" t="n">
        <x:f>B274+ReadMe!$C$17-1</x:f>
        <x:v>79</x:v>
      </x:c>
      <x:c r="J274" t="n">
        <x:f>C274+ReadMe!$C$18-1</x:f>
        <x:v>52</x:v>
      </x:c>
      <x:c r="K274" t="n">
        <x:f>A274*ReadMe!$C$11</x:f>
        <x:v>1340</x:v>
      </x:c>
      <x:c r="L274" t="str">
        <x:v>W</x:v>
      </x:c>
    </x:row>
    <x:row r="275">
      <x:c r="A275" t="n">
        <x:v>269</x:v>
      </x:c>
      <x:c r="B275" t="n">
        <x:v>77</x:v>
      </x:c>
      <x:c r="C275" t="n">
        <x:v>43</x:v>
      </x:c>
      <x:c r="D275" t="n">
        <x:v>-1</x:v>
      </x:c>
      <x:c r="E275" t="n">
        <x:v>0</x:v>
      </x:c>
      <x:c r="F275" t="n">
        <x:v>0</x:v>
      </x:c>
      <x:c r="G275" s="97" t="n">
        <x:f>IF(F275=1,ReadMe!$C$13,1)</x:f>
        <x:v>1</x:v>
      </x:c>
      <x:c r="H275" t="str">
        <x:v>主直道</x:v>
      </x:c>
      <x:c r="I275" t="n">
        <x:f>B275+ReadMe!$C$17-1</x:f>
        <x:v>78</x:v>
      </x:c>
      <x:c r="J275" t="n">
        <x:f>C275+ReadMe!$C$18-1</x:f>
        <x:v>52</x:v>
      </x:c>
      <x:c r="K275" t="n">
        <x:f>A275*ReadMe!$C$11</x:f>
        <x:v>1345</x:v>
      </x:c>
      <x:c r="L275" t="str">
        <x:v>W</x:v>
      </x:c>
    </x:row>
    <x:row r="276">
      <x:c r="A276" t="n">
        <x:v>270</x:v>
      </x:c>
      <x:c r="B276" t="n">
        <x:v>76</x:v>
      </x:c>
      <x:c r="C276" t="n">
        <x:v>43</x:v>
      </x:c>
      <x:c r="D276" t="n">
        <x:v>-1</x:v>
      </x:c>
      <x:c r="E276" t="n">
        <x:v>0</x:v>
      </x:c>
      <x:c r="F276" t="n">
        <x:v>0</x:v>
      </x:c>
      <x:c r="G276" s="97" t="n">
        <x:f>IF(F276=1,ReadMe!$C$13,1)</x:f>
        <x:v>1</x:v>
      </x:c>
      <x:c r="H276" t="str">
        <x:v>主直道</x:v>
      </x:c>
      <x:c r="I276" t="n">
        <x:f>B276+ReadMe!$C$17-1</x:f>
        <x:v>77</x:v>
      </x:c>
      <x:c r="J276" t="n">
        <x:f>C276+ReadMe!$C$18-1</x:f>
        <x:v>52</x:v>
      </x:c>
      <x:c r="K276" t="n">
        <x:f>A276*ReadMe!$C$11</x:f>
        <x:v>1350</x:v>
      </x:c>
      <x:c r="L276" t="str">
        <x:v>W</x:v>
      </x:c>
    </x:row>
    <x:row r="277">
      <x:c r="A277" t="n">
        <x:v>271</x:v>
      </x:c>
      <x:c r="B277" t="n">
        <x:v>75</x:v>
      </x:c>
      <x:c r="C277" t="n">
        <x:v>43</x:v>
      </x:c>
      <x:c r="D277" t="n">
        <x:v>-1</x:v>
      </x:c>
      <x:c r="E277" t="n">
        <x:v>0</x:v>
      </x:c>
      <x:c r="F277" t="n">
        <x:v>0</x:v>
      </x:c>
      <x:c r="G277" s="97" t="n">
        <x:f>IF(F277=1,ReadMe!$C$13,1)</x:f>
        <x:v>1</x:v>
      </x:c>
      <x:c r="H277" t="str">
        <x:v>主直道</x:v>
      </x:c>
      <x:c r="I277" t="n">
        <x:f>B277+ReadMe!$C$17-1</x:f>
        <x:v>76</x:v>
      </x:c>
      <x:c r="J277" t="n">
        <x:f>C277+ReadMe!$C$18-1</x:f>
        <x:v>52</x:v>
      </x:c>
      <x:c r="K277" t="n">
        <x:f>A277*ReadMe!$C$11</x:f>
        <x:v>1355</x:v>
      </x:c>
      <x:c r="L277" t="str">
        <x:v>W</x:v>
      </x:c>
    </x:row>
    <x:row r="278">
      <x:c r="A278" t="n">
        <x:v>272</x:v>
      </x:c>
      <x:c r="B278" t="n">
        <x:v>74</x:v>
      </x:c>
      <x:c r="C278" t="n">
        <x:v>43</x:v>
      </x:c>
      <x:c r="D278" t="n">
        <x:v>-1</x:v>
      </x:c>
      <x:c r="E278" t="n">
        <x:v>0</x:v>
      </x:c>
      <x:c r="F278" t="n">
        <x:v>0</x:v>
      </x:c>
      <x:c r="G278" s="97" t="n">
        <x:f>IF(F278=1,ReadMe!$C$13,1)</x:f>
        <x:v>1</x:v>
      </x:c>
      <x:c r="H278" t="str">
        <x:v>主直道</x:v>
      </x:c>
      <x:c r="I278" t="n">
        <x:f>B278+ReadMe!$C$17-1</x:f>
        <x:v>75</x:v>
      </x:c>
      <x:c r="J278" t="n">
        <x:f>C278+ReadMe!$C$18-1</x:f>
        <x:v>52</x:v>
      </x:c>
      <x:c r="K278" t="n">
        <x:f>A278*ReadMe!$C$11</x:f>
        <x:v>1360</x:v>
      </x:c>
      <x:c r="L278" t="str">
        <x:v>W</x:v>
      </x:c>
    </x:row>
    <x:row r="279">
      <x:c r="A279" t="n">
        <x:v>273</x:v>
      </x:c>
      <x:c r="B279" t="n">
        <x:v>73</x:v>
      </x:c>
      <x:c r="C279" t="n">
        <x:v>43</x:v>
      </x:c>
      <x:c r="D279" t="n">
        <x:v>-1</x:v>
      </x:c>
      <x:c r="E279" t="n">
        <x:v>0</x:v>
      </x:c>
      <x:c r="F279" t="n">
        <x:v>0</x:v>
      </x:c>
      <x:c r="G279" s="97" t="n">
        <x:f>IF(F279=1,ReadMe!$C$13,1)</x:f>
        <x:v>1</x:v>
      </x:c>
      <x:c r="H279" t="str">
        <x:v>主直道</x:v>
      </x:c>
      <x:c r="I279" t="n">
        <x:f>B279+ReadMe!$C$17-1</x:f>
        <x:v>74</x:v>
      </x:c>
      <x:c r="J279" t="n">
        <x:f>C279+ReadMe!$C$18-1</x:f>
        <x:v>52</x:v>
      </x:c>
      <x:c r="K279" t="n">
        <x:f>A279*ReadMe!$C$11</x:f>
        <x:v>1365</x:v>
      </x:c>
      <x:c r="L279" t="str">
        <x:v>W</x:v>
      </x:c>
    </x:row>
    <x:row r="280">
      <x:c r="A280" t="n">
        <x:v>274</x:v>
      </x:c>
      <x:c r="B280" t="n">
        <x:v>72</x:v>
      </x:c>
      <x:c r="C280" t="n">
        <x:v>43</x:v>
      </x:c>
      <x:c r="D280" t="n">
        <x:v>-1</x:v>
      </x:c>
      <x:c r="E280" t="n">
        <x:v>0</x:v>
      </x:c>
      <x:c r="F280" t="n">
        <x:v>0</x:v>
      </x:c>
      <x:c r="G280" s="97" t="n">
        <x:f>IF(F280=1,ReadMe!$C$13,1)</x:f>
        <x:v>1</x:v>
      </x:c>
      <x:c r="H280" t="str">
        <x:v>主直道</x:v>
      </x:c>
      <x:c r="I280" t="n">
        <x:f>B280+ReadMe!$C$17-1</x:f>
        <x:v>73</x:v>
      </x:c>
      <x:c r="J280" t="n">
        <x:f>C280+ReadMe!$C$18-1</x:f>
        <x:v>52</x:v>
      </x:c>
      <x:c r="K280" t="n">
        <x:f>A280*ReadMe!$C$11</x:f>
        <x:v>1370</x:v>
      </x:c>
      <x:c r="L280" t="str">
        <x:v>W</x:v>
      </x:c>
    </x:row>
    <x:row r="281">
      <x:c r="A281" t="n">
        <x:v>275</x:v>
      </x:c>
      <x:c r="B281" t="n">
        <x:v>71</x:v>
      </x:c>
      <x:c r="C281" t="n">
        <x:v>43</x:v>
      </x:c>
      <x:c r="D281" t="n">
        <x:v>-1</x:v>
      </x:c>
      <x:c r="E281" t="n">
        <x:v>0</x:v>
      </x:c>
      <x:c r="F281" t="n">
        <x:v>0</x:v>
      </x:c>
      <x:c r="G281" s="97" t="n">
        <x:f>IF(F281=1,ReadMe!$C$13,1)</x:f>
        <x:v>1</x:v>
      </x:c>
      <x:c r="H281" t="str">
        <x:v>主直道</x:v>
      </x:c>
      <x:c r="I281" t="n">
        <x:f>B281+ReadMe!$C$17-1</x:f>
        <x:v>72</x:v>
      </x:c>
      <x:c r="J281" t="n">
        <x:f>C281+ReadMe!$C$18-1</x:f>
        <x:v>52</x:v>
      </x:c>
      <x:c r="K281" t="n">
        <x:f>A281*ReadMe!$C$11</x:f>
        <x:v>1375</x:v>
      </x:c>
      <x:c r="L281" t="str">
        <x:v>W</x:v>
      </x:c>
    </x:row>
    <x:row r="282">
      <x:c r="A282" t="n">
        <x:v>276</x:v>
      </x:c>
      <x:c r="B282" t="n">
        <x:v>70</x:v>
      </x:c>
      <x:c r="C282" t="n">
        <x:v>43</x:v>
      </x:c>
      <x:c r="D282" t="n">
        <x:v>-1</x:v>
      </x:c>
      <x:c r="E282" t="n">
        <x:v>0</x:v>
      </x:c>
      <x:c r="F282" t="n">
        <x:v>0</x:v>
      </x:c>
      <x:c r="G282" s="97" t="n">
        <x:f>IF(F282=1,ReadMe!$C$13,1)</x:f>
        <x:v>1</x:v>
      </x:c>
      <x:c r="H282" t="str">
        <x:v>主直道</x:v>
      </x:c>
      <x:c r="I282" t="n">
        <x:f>B282+ReadMe!$C$17-1</x:f>
        <x:v>71</x:v>
      </x:c>
      <x:c r="J282" t="n">
        <x:f>C282+ReadMe!$C$18-1</x:f>
        <x:v>52</x:v>
      </x:c>
      <x:c r="K282" t="n">
        <x:f>A282*ReadMe!$C$11</x:f>
        <x:v>1380</x:v>
      </x:c>
      <x:c r="L282" t="str">
        <x:v>W</x:v>
      </x:c>
    </x:row>
    <x:row r="283">
      <x:c r="A283" t="n">
        <x:v>277</x:v>
      </x:c>
      <x:c r="B283" t="n">
        <x:v>69</x:v>
      </x:c>
      <x:c r="C283" t="n">
        <x:v>43</x:v>
      </x:c>
      <x:c r="D283" t="n">
        <x:v>-1</x:v>
      </x:c>
      <x:c r="E283" t="n">
        <x:v>0</x:v>
      </x:c>
      <x:c r="F283" t="n">
        <x:v>0</x:v>
      </x:c>
      <x:c r="G283" s="97" t="n">
        <x:f>IF(F283=1,ReadMe!$C$13,1)</x:f>
        <x:v>1</x:v>
      </x:c>
      <x:c r="H283" t="str">
        <x:v>主直道</x:v>
      </x:c>
      <x:c r="I283" t="n">
        <x:f>B283+ReadMe!$C$17-1</x:f>
        <x:v>70</x:v>
      </x:c>
      <x:c r="J283" t="n">
        <x:f>C283+ReadMe!$C$18-1</x:f>
        <x:v>52</x:v>
      </x:c>
      <x:c r="K283" t="n">
        <x:f>A283*ReadMe!$C$11</x:f>
        <x:v>1385</x:v>
      </x:c>
      <x:c r="L283" t="str">
        <x:v>W</x:v>
      </x:c>
    </x:row>
    <x:row r="284">
      <x:c r="A284" t="n">
        <x:v>278</x:v>
      </x:c>
      <x:c r="B284" t="n">
        <x:v>68</x:v>
      </x:c>
      <x:c r="C284" t="n">
        <x:v>43</x:v>
      </x:c>
      <x:c r="D284" t="n">
        <x:v>-1</x:v>
      </x:c>
      <x:c r="E284" t="n">
        <x:v>0</x:v>
      </x:c>
      <x:c r="F284" t="n">
        <x:v>0</x:v>
      </x:c>
      <x:c r="G284" s="97" t="n">
        <x:f>IF(F284=1,ReadMe!$C$13,1)</x:f>
        <x:v>1</x:v>
      </x:c>
      <x:c r="H284" t="str">
        <x:v>主直道</x:v>
      </x:c>
      <x:c r="I284" t="n">
        <x:f>B284+ReadMe!$C$17-1</x:f>
        <x:v>69</x:v>
      </x:c>
      <x:c r="J284" t="n">
        <x:f>C284+ReadMe!$C$18-1</x:f>
        <x:v>52</x:v>
      </x:c>
      <x:c r="K284" t="n">
        <x:f>A284*ReadMe!$C$11</x:f>
        <x:v>1390</x:v>
      </x:c>
      <x:c r="L284" t="str">
        <x:v>W</x:v>
      </x:c>
    </x:row>
    <x:row r="285">
      <x:c r="A285" t="n">
        <x:v>279</x:v>
      </x:c>
      <x:c r="B285" t="n">
        <x:v>67</x:v>
      </x:c>
      <x:c r="C285" t="n">
        <x:v>43</x:v>
      </x:c>
      <x:c r="D285" t="n">
        <x:v>-1</x:v>
      </x:c>
      <x:c r="E285" t="n">
        <x:v>0</x:v>
      </x:c>
      <x:c r="F285" t="n">
        <x:v>0</x:v>
      </x:c>
      <x:c r="G285" s="97" t="n">
        <x:f>IF(F285=1,ReadMe!$C$13,1)</x:f>
        <x:v>1</x:v>
      </x:c>
      <x:c r="H285" t="str">
        <x:v>主直道</x:v>
      </x:c>
      <x:c r="I285" t="n">
        <x:f>B285+ReadMe!$C$17-1</x:f>
        <x:v>68</x:v>
      </x:c>
      <x:c r="J285" t="n">
        <x:f>C285+ReadMe!$C$18-1</x:f>
        <x:v>52</x:v>
      </x:c>
      <x:c r="K285" t="n">
        <x:f>A285*ReadMe!$C$11</x:f>
        <x:v>1395</x:v>
      </x:c>
      <x:c r="L285" t="str">
        <x:v>W</x:v>
      </x:c>
    </x:row>
    <x:row r="286">
      <x:c r="A286" t="n">
        <x:v>280</x:v>
      </x:c>
      <x:c r="B286" t="n">
        <x:v>66</x:v>
      </x:c>
      <x:c r="C286" t="n">
        <x:v>43</x:v>
      </x:c>
      <x:c r="D286" t="n">
        <x:v>-1</x:v>
      </x:c>
      <x:c r="E286" t="n">
        <x:v>0</x:v>
      </x:c>
      <x:c r="F286" t="n">
        <x:v>0</x:v>
      </x:c>
      <x:c r="G286" s="97" t="n">
        <x:f>IF(F286=1,ReadMe!$C$13,1)</x:f>
        <x:v>1</x:v>
      </x:c>
      <x:c r="H286" t="str">
        <x:v>主直道</x:v>
      </x:c>
      <x:c r="I286" t="n">
        <x:f>B286+ReadMe!$C$17-1</x:f>
        <x:v>67</x:v>
      </x:c>
      <x:c r="J286" t="n">
        <x:f>C286+ReadMe!$C$18-1</x:f>
        <x:v>52</x:v>
      </x:c>
      <x:c r="K286" t="n">
        <x:f>A286*ReadMe!$C$11</x:f>
        <x:v>1400</x:v>
      </x:c>
      <x:c r="L286" t="str">
        <x:v>W</x:v>
      </x:c>
    </x:row>
    <x:row r="287">
      <x:c r="A287" t="n">
        <x:v>281</x:v>
      </x:c>
      <x:c r="B287" t="n">
        <x:v>65</x:v>
      </x:c>
      <x:c r="C287" t="n">
        <x:v>43</x:v>
      </x:c>
      <x:c r="D287" t="n">
        <x:v>-1</x:v>
      </x:c>
      <x:c r="E287" t="n">
        <x:v>0</x:v>
      </x:c>
      <x:c r="F287" t="n">
        <x:v>0</x:v>
      </x:c>
      <x:c r="G287" s="97" t="n">
        <x:f>IF(F287=1,ReadMe!$C$13,1)</x:f>
        <x:v>1</x:v>
      </x:c>
      <x:c r="H287" t="str">
        <x:v>主直道</x:v>
      </x:c>
      <x:c r="I287" t="n">
        <x:f>B287+ReadMe!$C$17-1</x:f>
        <x:v>66</x:v>
      </x:c>
      <x:c r="J287" t="n">
        <x:f>C287+ReadMe!$C$18-1</x:f>
        <x:v>52</x:v>
      </x:c>
      <x:c r="K287" t="n">
        <x:f>A287*ReadMe!$C$11</x:f>
        <x:v>1405</x:v>
      </x:c>
      <x:c r="L287" t="str">
        <x:v>W</x:v>
      </x:c>
    </x:row>
    <x:row r="288">
      <x:c r="A288" t="n">
        <x:v>282</x:v>
      </x:c>
      <x:c r="B288" t="n">
        <x:v>64</x:v>
      </x:c>
      <x:c r="C288" t="n">
        <x:v>43</x:v>
      </x:c>
      <x:c r="D288" t="n">
        <x:v>-1</x:v>
      </x:c>
      <x:c r="E288" t="n">
        <x:v>0</x:v>
      </x:c>
      <x:c r="F288" t="n">
        <x:v>0</x:v>
      </x:c>
      <x:c r="G288" s="97" t="n">
        <x:f>IF(F288=1,ReadMe!$C$13,1)</x:f>
        <x:v>1</x:v>
      </x:c>
      <x:c r="H288" t="str">
        <x:v>主直道</x:v>
      </x:c>
      <x:c r="I288" t="n">
        <x:f>B288+ReadMe!$C$17-1</x:f>
        <x:v>65</x:v>
      </x:c>
      <x:c r="J288" t="n">
        <x:f>C288+ReadMe!$C$18-1</x:f>
        <x:v>52</x:v>
      </x:c>
      <x:c r="K288" t="n">
        <x:f>A288*ReadMe!$C$11</x:f>
        <x:v>1410</x:v>
      </x:c>
      <x:c r="L288" t="str">
        <x:v>W</x:v>
      </x:c>
    </x:row>
    <x:row r="289">
      <x:c r="A289" t="n">
        <x:v>283</x:v>
      </x:c>
      <x:c r="B289" t="n">
        <x:v>63</x:v>
      </x:c>
      <x:c r="C289" t="n">
        <x:v>43</x:v>
      </x:c>
      <x:c r="D289" t="n">
        <x:v>-1</x:v>
      </x:c>
      <x:c r="E289" t="n">
        <x:v>0</x:v>
      </x:c>
      <x:c r="F289" t="n">
        <x:v>0</x:v>
      </x:c>
      <x:c r="G289" s="97" t="n">
        <x:f>IF(F289=1,ReadMe!$C$13,1)</x:f>
        <x:v>1</x:v>
      </x:c>
      <x:c r="H289" t="str">
        <x:v>主直道</x:v>
      </x:c>
      <x:c r="I289" t="n">
        <x:f>B289+ReadMe!$C$17-1</x:f>
        <x:v>64</x:v>
      </x:c>
      <x:c r="J289" t="n">
        <x:f>C289+ReadMe!$C$18-1</x:f>
        <x:v>52</x:v>
      </x:c>
      <x:c r="K289" t="n">
        <x:f>A289*ReadMe!$C$11</x:f>
        <x:v>1415</x:v>
      </x:c>
      <x:c r="L289" t="str">
        <x:v>W</x:v>
      </x:c>
    </x:row>
    <x:row r="290">
      <x:c r="A290" t="n">
        <x:v>284</x:v>
      </x:c>
      <x:c r="B290" t="n">
        <x:v>62</x:v>
      </x:c>
      <x:c r="C290" t="n">
        <x:v>43</x:v>
      </x:c>
      <x:c r="D290" t="n">
        <x:v>-1</x:v>
      </x:c>
      <x:c r="E290" t="n">
        <x:v>0</x:v>
      </x:c>
      <x:c r="F290" t="n">
        <x:v>0</x:v>
      </x:c>
      <x:c r="G290" s="97" t="n">
        <x:f>IF(F290=1,ReadMe!$C$13,1)</x:f>
        <x:v>1</x:v>
      </x:c>
      <x:c r="H290" t="str">
        <x:v>主直道</x:v>
      </x:c>
      <x:c r="I290" t="n">
        <x:f>B290+ReadMe!$C$17-1</x:f>
        <x:v>63</x:v>
      </x:c>
      <x:c r="J290" t="n">
        <x:f>C290+ReadMe!$C$18-1</x:f>
        <x:v>52</x:v>
      </x:c>
      <x:c r="K290" t="n">
        <x:f>A290*ReadMe!$C$11</x:f>
        <x:v>1420</x:v>
      </x:c>
      <x:c r="L290" t="str">
        <x:v>W</x:v>
      </x:c>
    </x:row>
    <x:row r="291">
      <x:c r="A291" t="n">
        <x:v>285</x:v>
      </x:c>
      <x:c r="B291" t="n">
        <x:v>61</x:v>
      </x:c>
      <x:c r="C291" t="n">
        <x:v>43</x:v>
      </x:c>
      <x:c r="D291" t="n">
        <x:v>-1</x:v>
      </x:c>
      <x:c r="E291" t="n">
        <x:v>0</x:v>
      </x:c>
      <x:c r="F291" t="n">
        <x:v>0</x:v>
      </x:c>
      <x:c r="G291" s="97" t="n">
        <x:f>IF(F291=1,ReadMe!$C$13,1)</x:f>
        <x:v>1</x:v>
      </x:c>
      <x:c r="H291" t="str">
        <x:v>主直道</x:v>
      </x:c>
      <x:c r="I291" t="n">
        <x:f>B291+ReadMe!$C$17-1</x:f>
        <x:v>62</x:v>
      </x:c>
      <x:c r="J291" t="n">
        <x:f>C291+ReadMe!$C$18-1</x:f>
        <x:v>52</x:v>
      </x:c>
      <x:c r="K291" t="n">
        <x:f>A291*ReadMe!$C$11</x:f>
        <x:v>1425</x:v>
      </x:c>
      <x:c r="L291" t="str">
        <x:v>W</x:v>
      </x:c>
    </x:row>
    <x:row r="292">
      <x:c r="A292" t="n">
        <x:v>286</x:v>
      </x:c>
      <x:c r="B292" t="n">
        <x:v>60</x:v>
      </x:c>
      <x:c r="C292" t="n">
        <x:v>43</x:v>
      </x:c>
      <x:c r="D292" t="n">
        <x:v>-1</x:v>
      </x:c>
      <x:c r="E292" t="n">
        <x:v>0</x:v>
      </x:c>
      <x:c r="F292" t="n">
        <x:v>0</x:v>
      </x:c>
      <x:c r="G292" s="97" t="n">
        <x:f>IF(F292=1,ReadMe!$C$13,1)</x:f>
        <x:v>1</x:v>
      </x:c>
      <x:c r="H292" t="str">
        <x:v>主直道</x:v>
      </x:c>
      <x:c r="I292" t="n">
        <x:f>B292+ReadMe!$C$17-1</x:f>
        <x:v>61</x:v>
      </x:c>
      <x:c r="J292" t="n">
        <x:f>C292+ReadMe!$C$18-1</x:f>
        <x:v>52</x:v>
      </x:c>
      <x:c r="K292" t="n">
        <x:f>A292*ReadMe!$C$11</x:f>
        <x:v>1430</x:v>
      </x:c>
      <x:c r="L292" t="str">
        <x:v>W</x:v>
      </x:c>
    </x:row>
    <x:row r="293">
      <x:c r="A293" t="n">
        <x:v>287</x:v>
      </x:c>
      <x:c r="B293" t="n">
        <x:v>59</x:v>
      </x:c>
      <x:c r="C293" t="n">
        <x:v>43</x:v>
      </x:c>
      <x:c r="D293" t="n">
        <x:v>-1</x:v>
      </x:c>
      <x:c r="E293" t="n">
        <x:v>0</x:v>
      </x:c>
      <x:c r="F293" t="n">
        <x:v>0</x:v>
      </x:c>
      <x:c r="G293" s="97" t="n">
        <x:f>IF(F293=1,ReadMe!$C$13,1)</x:f>
        <x:v>1</x:v>
      </x:c>
      <x:c r="H293" t="str">
        <x:v>主直道</x:v>
      </x:c>
      <x:c r="I293" t="n">
        <x:f>B293+ReadMe!$C$17-1</x:f>
        <x:v>60</x:v>
      </x:c>
      <x:c r="J293" t="n">
        <x:f>C293+ReadMe!$C$18-1</x:f>
        <x:v>52</x:v>
      </x:c>
      <x:c r="K293" t="n">
        <x:f>A293*ReadMe!$C$11</x:f>
        <x:v>1435</x:v>
      </x:c>
      <x:c r="L293" t="str">
        <x:v>W</x:v>
      </x:c>
    </x:row>
    <x:row r="294">
      <x:c r="A294" t="n">
        <x:v>288</x:v>
      </x:c>
      <x:c r="B294" t="n">
        <x:v>58</x:v>
      </x:c>
      <x:c r="C294" t="n">
        <x:v>43</x:v>
      </x:c>
      <x:c r="D294" t="n">
        <x:v>-1</x:v>
      </x:c>
      <x:c r="E294" t="n">
        <x:v>0</x:v>
      </x:c>
      <x:c r="F294" t="n">
        <x:v>0</x:v>
      </x:c>
      <x:c r="G294" s="97" t="n">
        <x:f>IF(F294=1,ReadMe!$C$13,1)</x:f>
        <x:v>1</x:v>
      </x:c>
      <x:c r="H294" t="str">
        <x:v>主直道</x:v>
      </x:c>
      <x:c r="I294" t="n">
        <x:f>B294+ReadMe!$C$17-1</x:f>
        <x:v>59</x:v>
      </x:c>
      <x:c r="J294" t="n">
        <x:f>C294+ReadMe!$C$18-1</x:f>
        <x:v>52</x:v>
      </x:c>
      <x:c r="K294" t="n">
        <x:f>A294*ReadMe!$C$11</x:f>
        <x:v>1440</x:v>
      </x:c>
      <x:c r="L294" t="str">
        <x:v>W</x:v>
      </x:c>
    </x:row>
    <x:row r="295">
      <x:c r="A295" t="n">
        <x:v>289</x:v>
      </x:c>
      <x:c r="B295" t="n">
        <x:v>57</x:v>
      </x:c>
      <x:c r="C295" t="n">
        <x:v>43</x:v>
      </x:c>
      <x:c r="D295" t="n">
        <x:v>-1</x:v>
      </x:c>
      <x:c r="E295" t="n">
        <x:v>0</x:v>
      </x:c>
      <x:c r="F295" t="n">
        <x:v>0</x:v>
      </x:c>
      <x:c r="G295" s="97" t="n">
        <x:f>IF(F295=1,ReadMe!$C$13,1)</x:f>
        <x:v>1</x:v>
      </x:c>
      <x:c r="H295" t="str">
        <x:v>主直道</x:v>
      </x:c>
      <x:c r="I295" t="n">
        <x:f>B295+ReadMe!$C$17-1</x:f>
        <x:v>58</x:v>
      </x:c>
      <x:c r="J295" t="n">
        <x:f>C295+ReadMe!$C$18-1</x:f>
        <x:v>52</x:v>
      </x:c>
      <x:c r="K295" t="n">
        <x:f>A295*ReadMe!$C$11</x:f>
        <x:v>1445</x:v>
      </x:c>
      <x:c r="L295" t="str">
        <x:v>W</x:v>
      </x:c>
    </x:row>
    <x:row r="296">
      <x:c r="A296" t="n">
        <x:v>290</x:v>
      </x:c>
      <x:c r="B296" t="n">
        <x:v>56</x:v>
      </x:c>
      <x:c r="C296" t="n">
        <x:v>43</x:v>
      </x:c>
      <x:c r="D296" t="n">
        <x:v>-1</x:v>
      </x:c>
      <x:c r="E296" t="n">
        <x:v>0</x:v>
      </x:c>
      <x:c r="F296" t="n">
        <x:v>0</x:v>
      </x:c>
      <x:c r="G296" s="97" t="n">
        <x:f>IF(F296=1,ReadMe!$C$13,1)</x:f>
        <x:v>1</x:v>
      </x:c>
      <x:c r="H296" t="str">
        <x:v>主直道</x:v>
      </x:c>
      <x:c r="I296" t="n">
        <x:f>B296+ReadMe!$C$17-1</x:f>
        <x:v>57</x:v>
      </x:c>
      <x:c r="J296" t="n">
        <x:f>C296+ReadMe!$C$18-1</x:f>
        <x:v>52</x:v>
      </x:c>
      <x:c r="K296" t="n">
        <x:f>A296*ReadMe!$C$11</x:f>
        <x:v>1450</x:v>
      </x:c>
      <x:c r="L296" t="str">
        <x:v>W</x:v>
      </x:c>
    </x:row>
    <x:row r="297">
      <x:c r="A297" t="n">
        <x:v>291</x:v>
      </x:c>
      <x:c r="B297" t="n">
        <x:v>55</x:v>
      </x:c>
      <x:c r="C297" t="n">
        <x:v>43</x:v>
      </x:c>
      <x:c r="D297" t="n">
        <x:v>-1</x:v>
      </x:c>
      <x:c r="E297" t="n">
        <x:v>0</x:v>
      </x:c>
      <x:c r="F297" t="n">
        <x:v>0</x:v>
      </x:c>
      <x:c r="G297" s="97" t="n">
        <x:f>IF(F297=1,ReadMe!$C$13,1)</x:f>
        <x:v>1</x:v>
      </x:c>
      <x:c r="H297" t="str">
        <x:v>主直道</x:v>
      </x:c>
      <x:c r="I297" t="n">
        <x:f>B297+ReadMe!$C$17-1</x:f>
        <x:v>56</x:v>
      </x:c>
      <x:c r="J297" t="n">
        <x:f>C297+ReadMe!$C$18-1</x:f>
        <x:v>52</x:v>
      </x:c>
      <x:c r="K297" t="n">
        <x:f>A297*ReadMe!$C$11</x:f>
        <x:v>1455</x:v>
      </x:c>
      <x:c r="L297" t="str">
        <x:v>W</x:v>
      </x:c>
    </x:row>
    <x:row r="298">
      <x:c r="A298" t="n">
        <x:v>292</x:v>
      </x:c>
      <x:c r="B298" t="n">
        <x:v>54</x:v>
      </x:c>
      <x:c r="C298" t="n">
        <x:v>43</x:v>
      </x:c>
      <x:c r="D298" t="n">
        <x:v>-1</x:v>
      </x:c>
      <x:c r="E298" t="n">
        <x:v>0</x:v>
      </x:c>
      <x:c r="F298" t="n">
        <x:v>0</x:v>
      </x:c>
      <x:c r="G298" s="97" t="n">
        <x:f>IF(F298=1,ReadMe!$C$13,1)</x:f>
        <x:v>1</x:v>
      </x:c>
      <x:c r="H298" t="str">
        <x:v>主直道</x:v>
      </x:c>
      <x:c r="I298" t="n">
        <x:f>B298+ReadMe!$C$17-1</x:f>
        <x:v>55</x:v>
      </x:c>
      <x:c r="J298" t="n">
        <x:f>C298+ReadMe!$C$18-1</x:f>
        <x:v>52</x:v>
      </x:c>
      <x:c r="K298" t="n">
        <x:f>A298*ReadMe!$C$11</x:f>
        <x:v>1460</x:v>
      </x:c>
      <x:c r="L298" t="str">
        <x:v>W</x:v>
      </x:c>
    </x:row>
    <x:row r="299">
      <x:c r="A299" t="n">
        <x:v>293</x:v>
      </x:c>
      <x:c r="B299" t="n">
        <x:v>53</x:v>
      </x:c>
      <x:c r="C299" t="n">
        <x:v>43</x:v>
      </x:c>
      <x:c r="D299" t="n">
        <x:v>-1</x:v>
      </x:c>
      <x:c r="E299" t="n">
        <x:v>0</x:v>
      </x:c>
      <x:c r="F299" t="n">
        <x:v>0</x:v>
      </x:c>
      <x:c r="G299" s="97" t="n">
        <x:f>IF(F299=1,ReadMe!$C$13,1)</x:f>
        <x:v>1</x:v>
      </x:c>
      <x:c r="H299" t="str">
        <x:v>主直道</x:v>
      </x:c>
      <x:c r="I299" t="n">
        <x:f>B299+ReadMe!$C$17-1</x:f>
        <x:v>54</x:v>
      </x:c>
      <x:c r="J299" t="n">
        <x:f>C299+ReadMe!$C$18-1</x:f>
        <x:v>52</x:v>
      </x:c>
      <x:c r="K299" t="n">
        <x:f>A299*ReadMe!$C$11</x:f>
        <x:v>1465</x:v>
      </x:c>
      <x:c r="L299" t="str">
        <x:v>W</x:v>
      </x:c>
    </x:row>
    <x:row r="300">
      <x:c r="A300" t="n">
        <x:v>294</x:v>
      </x:c>
      <x:c r="B300" t="n">
        <x:v>52</x:v>
      </x:c>
      <x:c r="C300" t="n">
        <x:v>43</x:v>
      </x:c>
      <x:c r="D300" t="n">
        <x:v>-1</x:v>
      </x:c>
      <x:c r="E300" t="n">
        <x:v>0</x:v>
      </x:c>
      <x:c r="F300" t="n">
        <x:v>0</x:v>
      </x:c>
      <x:c r="G300" s="97" t="n">
        <x:f>IF(F300=1,ReadMe!$C$13,1)</x:f>
        <x:v>1</x:v>
      </x:c>
      <x:c r="H300" t="str">
        <x:v>主直道</x:v>
      </x:c>
      <x:c r="I300" t="n">
        <x:f>B300+ReadMe!$C$17-1</x:f>
        <x:v>53</x:v>
      </x:c>
      <x:c r="J300" t="n">
        <x:f>C300+ReadMe!$C$18-1</x:f>
        <x:v>52</x:v>
      </x:c>
      <x:c r="K300" t="n">
        <x:f>A300*ReadMe!$C$11</x:f>
        <x:v>1470</x:v>
      </x:c>
      <x:c r="L300" t="str">
        <x:v>W</x:v>
      </x:c>
    </x:row>
    <x:row r="301">
      <x:c r="A301" t="n">
        <x:v>295</x:v>
      </x:c>
      <x:c r="B301" t="n">
        <x:v>51</x:v>
      </x:c>
      <x:c r="C301" t="n">
        <x:v>43</x:v>
      </x:c>
      <x:c r="D301" t="n">
        <x:v>-1</x:v>
      </x:c>
      <x:c r="E301" t="n">
        <x:v>0</x:v>
      </x:c>
      <x:c r="F301" t="n">
        <x:v>0</x:v>
      </x:c>
      <x:c r="G301" s="97" t="n">
        <x:f>IF(F301=1,ReadMe!$C$13,1)</x:f>
        <x:v>1</x:v>
      </x:c>
      <x:c r="H301" t="str">
        <x:v>主直道</x:v>
      </x:c>
      <x:c r="I301" t="n">
        <x:f>B301+ReadMe!$C$17-1</x:f>
        <x:v>52</x:v>
      </x:c>
      <x:c r="J301" t="n">
        <x:f>C301+ReadMe!$C$18-1</x:f>
        <x:v>52</x:v>
      </x:c>
      <x:c r="K301" t="n">
        <x:f>A301*ReadMe!$C$11</x:f>
        <x:v>1475</x:v>
      </x:c>
      <x:c r="L301" t="str">
        <x:v>W</x:v>
      </x:c>
    </x:row>
    <x:row r="302">
      <x:c r="A302" t="n">
        <x:v>296</x:v>
      </x:c>
      <x:c r="B302" t="n">
        <x:v>50</x:v>
      </x:c>
      <x:c r="C302" t="n">
        <x:v>43</x:v>
      </x:c>
      <x:c r="D302" t="n">
        <x:v>-1</x:v>
      </x:c>
      <x:c r="E302" t="n">
        <x:v>0</x:v>
      </x:c>
      <x:c r="F302" t="n">
        <x:v>0</x:v>
      </x:c>
      <x:c r="G302" s="97" t="n">
        <x:f>IF(F302=1,ReadMe!$C$13,1)</x:f>
        <x:v>1</x:v>
      </x:c>
      <x:c r="H302" t="str">
        <x:v>主直道</x:v>
      </x:c>
      <x:c r="I302" t="n">
        <x:f>B302+ReadMe!$C$17-1</x:f>
        <x:v>51</x:v>
      </x:c>
      <x:c r="J302" t="n">
        <x:f>C302+ReadMe!$C$18-1</x:f>
        <x:v>52</x:v>
      </x:c>
      <x:c r="K302" t="n">
        <x:f>A302*ReadMe!$C$11</x:f>
        <x:v>1480</x:v>
      </x:c>
      <x:c r="L302" t="str">
        <x:v>W</x:v>
      </x:c>
    </x:row>
    <x:row r="303">
      <x:c r="A303" t="n">
        <x:v>297</x:v>
      </x:c>
      <x:c r="B303" t="n">
        <x:v>49</x:v>
      </x:c>
      <x:c r="C303" t="n">
        <x:v>43</x:v>
      </x:c>
      <x:c r="D303" t="n">
        <x:v>-1</x:v>
      </x:c>
      <x:c r="E303" t="n">
        <x:v>0</x:v>
      </x:c>
      <x:c r="F303" t="n">
        <x:v>0</x:v>
      </x:c>
      <x:c r="G303" s="97" t="n">
        <x:f>IF(F303=1,ReadMe!$C$13,1)</x:f>
        <x:v>1</x:v>
      </x:c>
      <x:c r="H303" t="str">
        <x:v>主直道</x:v>
      </x:c>
      <x:c r="I303" t="n">
        <x:f>B303+ReadMe!$C$17-1</x:f>
        <x:v>50</x:v>
      </x:c>
      <x:c r="J303" t="n">
        <x:f>C303+ReadMe!$C$18-1</x:f>
        <x:v>52</x:v>
      </x:c>
      <x:c r="K303" t="n">
        <x:f>A303*ReadMe!$C$11</x:f>
        <x:v>1485</x:v>
      </x:c>
      <x:c r="L303" t="str">
        <x:v>W</x:v>
      </x:c>
    </x:row>
    <x:row r="304">
      <x:c r="A304" t="n">
        <x:v>298</x:v>
      </x:c>
      <x:c r="B304" t="n">
        <x:v>48</x:v>
      </x:c>
      <x:c r="C304" t="n">
        <x:v>43</x:v>
      </x:c>
      <x:c r="D304" t="n">
        <x:v>-1</x:v>
      </x:c>
      <x:c r="E304" t="n">
        <x:v>0</x:v>
      </x:c>
      <x:c r="F304" t="n">
        <x:v>0</x:v>
      </x:c>
      <x:c r="G304" s="97" t="n">
        <x:f>IF(F304=1,ReadMe!$C$13,1)</x:f>
        <x:v>1</x:v>
      </x:c>
      <x:c r="H304" t="str">
        <x:v>主直道</x:v>
      </x:c>
      <x:c r="I304" t="n">
        <x:f>B304+ReadMe!$C$17-1</x:f>
        <x:v>49</x:v>
      </x:c>
      <x:c r="J304" t="n">
        <x:f>C304+ReadMe!$C$18-1</x:f>
        <x:v>52</x:v>
      </x:c>
      <x:c r="K304" t="n">
        <x:f>A304*ReadMe!$C$11</x:f>
        <x:v>1490</x:v>
      </x:c>
      <x:c r="L304" t="str">
        <x:v>W</x:v>
      </x:c>
    </x:row>
    <x:row r="305">
      <x:c r="A305" t="n">
        <x:v>299</x:v>
      </x:c>
      <x:c r="B305" t="n">
        <x:v>47</x:v>
      </x:c>
      <x:c r="C305" t="n">
        <x:v>43</x:v>
      </x:c>
      <x:c r="D305" t="n">
        <x:v>-1</x:v>
      </x:c>
      <x:c r="E305" t="n">
        <x:v>0</x:v>
      </x:c>
      <x:c r="F305" t="n">
        <x:v>0</x:v>
      </x:c>
      <x:c r="G305" s="97" t="n">
        <x:f>IF(F305=1,ReadMe!$C$13,1)</x:f>
        <x:v>1</x:v>
      </x:c>
      <x:c r="H305" t="str">
        <x:v>主直道</x:v>
      </x:c>
      <x:c r="I305" t="n">
        <x:f>B305+ReadMe!$C$17-1</x:f>
        <x:v>48</x:v>
      </x:c>
      <x:c r="J305" t="n">
        <x:f>C305+ReadMe!$C$18-1</x:f>
        <x:v>52</x:v>
      </x:c>
      <x:c r="K305" t="n">
        <x:f>A305*ReadMe!$C$11</x:f>
        <x:v>1495</x:v>
      </x:c>
      <x:c r="L305" t="str">
        <x:v>W</x:v>
      </x:c>
    </x:row>
    <x:row r="306">
      <x:c r="A306" t="n">
        <x:v>300</x:v>
      </x:c>
      <x:c r="B306" t="n">
        <x:v>46</x:v>
      </x:c>
      <x:c r="C306" t="n">
        <x:v>43</x:v>
      </x:c>
      <x:c r="D306" t="n">
        <x:v>-1</x:v>
      </x:c>
      <x:c r="E306" t="n">
        <x:v>0</x:v>
      </x:c>
      <x:c r="F306" t="n">
        <x:v>0</x:v>
      </x:c>
      <x:c r="G306" s="97" t="n">
        <x:f>IF(F306=1,ReadMe!$C$13,1)</x:f>
        <x:v>1</x:v>
      </x:c>
      <x:c r="H306" t="str">
        <x:v>主直道</x:v>
      </x:c>
      <x:c r="I306" t="n">
        <x:f>B306+ReadMe!$C$17-1</x:f>
        <x:v>47</x:v>
      </x:c>
      <x:c r="J306" t="n">
        <x:f>C306+ReadMe!$C$18-1</x:f>
        <x:v>52</x:v>
      </x:c>
      <x:c r="K306" t="n">
        <x:f>A306*ReadMe!$C$11</x:f>
        <x:v>1500</x:v>
      </x:c>
      <x:c r="L306" t="str">
        <x:v>W</x:v>
      </x:c>
    </x:row>
    <x:row r="307">
      <x:c r="A307" t="n">
        <x:v>301</x:v>
      </x:c>
      <x:c r="B307" t="n">
        <x:v>45</x:v>
      </x:c>
      <x:c r="C307" t="n">
        <x:v>43</x:v>
      </x:c>
      <x:c r="D307" t="n">
        <x:v>-1</x:v>
      </x:c>
      <x:c r="E307" t="n">
        <x:v>0</x:v>
      </x:c>
      <x:c r="F307" t="n">
        <x:v>0</x:v>
      </x:c>
      <x:c r="G307" s="97" t="n">
        <x:f>IF(F307=1,ReadMe!$C$13,1)</x:f>
        <x:v>1</x:v>
      </x:c>
      <x:c r="H307" t="str">
        <x:v>主直道</x:v>
      </x:c>
      <x:c r="I307" t="n">
        <x:f>B307+ReadMe!$C$17-1</x:f>
        <x:v>46</x:v>
      </x:c>
      <x:c r="J307" t="n">
        <x:f>C307+ReadMe!$C$18-1</x:f>
        <x:v>52</x:v>
      </x:c>
      <x:c r="K307" t="n">
        <x:f>A307*ReadMe!$C$11</x:f>
        <x:v>1505</x:v>
      </x:c>
      <x:c r="L307" t="str">
        <x:v>W</x:v>
      </x:c>
    </x:row>
    <x:row r="308">
      <x:c r="A308" t="n">
        <x:v>302</x:v>
      </x:c>
      <x:c r="B308" t="n">
        <x:v>44</x:v>
      </x:c>
      <x:c r="C308" t="n">
        <x:v>43</x:v>
      </x:c>
      <x:c r="D308" t="n">
        <x:v>-1</x:v>
      </x:c>
      <x:c r="E308" t="n">
        <x:v>0</x:v>
      </x:c>
      <x:c r="F308" t="n">
        <x:v>0</x:v>
      </x:c>
      <x:c r="G308" s="97" t="n">
        <x:f>IF(F308=1,ReadMe!$C$13,1)</x:f>
        <x:v>1</x:v>
      </x:c>
      <x:c r="H308" t="str">
        <x:v>主直道</x:v>
      </x:c>
      <x:c r="I308" t="n">
        <x:f>B308+ReadMe!$C$17-1</x:f>
        <x:v>45</x:v>
      </x:c>
      <x:c r="J308" t="n">
        <x:f>C308+ReadMe!$C$18-1</x:f>
        <x:v>52</x:v>
      </x:c>
      <x:c r="K308" t="n">
        <x:f>A308*ReadMe!$C$11</x:f>
        <x:v>1510</x:v>
      </x:c>
      <x:c r="L308" t="str">
        <x:v>W</x:v>
      </x:c>
    </x:row>
    <x:row r="309">
      <x:c r="A309" t="n">
        <x:v>303</x:v>
      </x:c>
      <x:c r="B309" t="n">
        <x:v>43</x:v>
      </x:c>
      <x:c r="C309" t="n">
        <x:v>43</x:v>
      </x:c>
      <x:c r="D309" t="n">
        <x:v>-1</x:v>
      </x:c>
      <x:c r="E309" t="n">
        <x:v>0</x:v>
      </x:c>
      <x:c r="F309" t="n">
        <x:v>0</x:v>
      </x:c>
      <x:c r="G309" s="97" t="n">
        <x:f>IF(F309=1,ReadMe!$C$13,1)</x:f>
        <x:v>1</x:v>
      </x:c>
      <x:c r="H309" t="str">
        <x:v>主直道</x:v>
      </x:c>
      <x:c r="I309" t="n">
        <x:f>B309+ReadMe!$C$17-1</x:f>
        <x:v>44</x:v>
      </x:c>
      <x:c r="J309" t="n">
        <x:f>C309+ReadMe!$C$18-1</x:f>
        <x:v>52</x:v>
      </x:c>
      <x:c r="K309" t="n">
        <x:f>A309*ReadMe!$C$11</x:f>
        <x:v>1515</x:v>
      </x:c>
      <x:c r="L309" t="str">
        <x:v>W</x:v>
      </x:c>
    </x:row>
    <x:row r="310">
      <x:c r="A310" t="n">
        <x:v>304</x:v>
      </x:c>
      <x:c r="B310" t="n">
        <x:v>42</x:v>
      </x:c>
      <x:c r="C310" t="n">
        <x:v>43</x:v>
      </x:c>
      <x:c r="D310" t="n">
        <x:v>-1</x:v>
      </x:c>
      <x:c r="E310" t="n">
        <x:v>0</x:v>
      </x:c>
      <x:c r="F310" t="n">
        <x:v>0</x:v>
      </x:c>
      <x:c r="G310" s="97" t="n">
        <x:f>IF(F310=1,ReadMe!$C$13,1)</x:f>
        <x:v>1</x:v>
      </x:c>
      <x:c r="H310" t="str">
        <x:v>主直道</x:v>
      </x:c>
      <x:c r="I310" t="n">
        <x:f>B310+ReadMe!$C$17-1</x:f>
        <x:v>43</x:v>
      </x:c>
      <x:c r="J310" t="n">
        <x:f>C310+ReadMe!$C$18-1</x:f>
        <x:v>52</x:v>
      </x:c>
      <x:c r="K310" t="n">
        <x:f>A310*ReadMe!$C$11</x:f>
        <x:v>1520</x:v>
      </x:c>
      <x:c r="L310" t="str">
        <x:v>W</x:v>
      </x:c>
    </x:row>
    <x:row r="311">
      <x:c r="A311" t="n">
        <x:v>305</x:v>
      </x:c>
      <x:c r="B311" t="n">
        <x:v>41</x:v>
      </x:c>
      <x:c r="C311" t="n">
        <x:v>43</x:v>
      </x:c>
      <x:c r="D311" t="n">
        <x:v>-1</x:v>
      </x:c>
      <x:c r="E311" t="n">
        <x:v>0</x:v>
      </x:c>
      <x:c r="F311" t="n">
        <x:v>0</x:v>
      </x:c>
      <x:c r="G311" s="97" t="n">
        <x:f>IF(F311=1,ReadMe!$C$13,1)</x:f>
        <x:v>1</x:v>
      </x:c>
      <x:c r="H311" t="str">
        <x:v>主直道</x:v>
      </x:c>
      <x:c r="I311" t="n">
        <x:f>B311+ReadMe!$C$17-1</x:f>
        <x:v>42</x:v>
      </x:c>
      <x:c r="J311" t="n">
        <x:f>C311+ReadMe!$C$18-1</x:f>
        <x:v>52</x:v>
      </x:c>
      <x:c r="K311" t="n">
        <x:f>A311*ReadMe!$C$11</x:f>
        <x:v>1525</x:v>
      </x:c>
      <x:c r="L311" t="str">
        <x:v>W</x:v>
      </x:c>
    </x:row>
    <x:row r="312">
      <x:c r="A312" t="n">
        <x:v>306</x:v>
      </x:c>
      <x:c r="B312" t="n">
        <x:v>40</x:v>
      </x:c>
      <x:c r="C312" t="n">
        <x:v>43</x:v>
      </x:c>
      <x:c r="D312" t="n">
        <x:v>-1</x:v>
      </x:c>
      <x:c r="E312" t="n">
        <x:v>0</x:v>
      </x:c>
      <x:c r="F312" t="n">
        <x:v>0</x:v>
      </x:c>
      <x:c r="G312" s="97" t="n">
        <x:f>IF(F312=1,ReadMe!$C$13,1)</x:f>
        <x:v>1</x:v>
      </x:c>
      <x:c r="H312" t="str">
        <x:v>主直道</x:v>
      </x:c>
      <x:c r="I312" t="n">
        <x:f>B312+ReadMe!$C$17-1</x:f>
        <x:v>41</x:v>
      </x:c>
      <x:c r="J312" t="n">
        <x:f>C312+ReadMe!$C$18-1</x:f>
        <x:v>52</x:v>
      </x:c>
      <x:c r="K312" t="n">
        <x:f>A312*ReadMe!$C$11</x:f>
        <x:v>1530</x:v>
      </x:c>
      <x:c r="L312" t="str">
        <x:v>W</x:v>
      </x:c>
    </x:row>
    <x:row r="313">
      <x:c r="A313" t="n">
        <x:v>307</x:v>
      </x:c>
      <x:c r="B313" t="n">
        <x:v>39</x:v>
      </x:c>
      <x:c r="C313" t="n">
        <x:v>43</x:v>
      </x:c>
      <x:c r="D313" t="n">
        <x:v>-1</x:v>
      </x:c>
      <x:c r="E313" t="n">
        <x:v>0</x:v>
      </x:c>
      <x:c r="F313" t="n">
        <x:v>0</x:v>
      </x:c>
      <x:c r="G313" s="97" t="n">
        <x:f>IF(F313=1,ReadMe!$C$13,1)</x:f>
        <x:v>1</x:v>
      </x:c>
      <x:c r="H313" t="str">
        <x:v>主直道</x:v>
      </x:c>
      <x:c r="I313" t="n">
        <x:f>B313+ReadMe!$C$17-1</x:f>
        <x:v>40</x:v>
      </x:c>
      <x:c r="J313" t="n">
        <x:f>C313+ReadMe!$C$18-1</x:f>
        <x:v>52</x:v>
      </x:c>
      <x:c r="K313" t="n">
        <x:f>A313*ReadMe!$C$11</x:f>
        <x:v>1535</x:v>
      </x:c>
      <x:c r="L313" t="str">
        <x:v>W</x:v>
      </x:c>
    </x:row>
    <x:row r="314">
      <x:c r="A314" t="n">
        <x:v>308</x:v>
      </x:c>
      <x:c r="B314" t="n">
        <x:v>38</x:v>
      </x:c>
      <x:c r="C314" t="n">
        <x:v>43</x:v>
      </x:c>
      <x:c r="D314" t="n">
        <x:v>-1</x:v>
      </x:c>
      <x:c r="E314" t="n">
        <x:v>0</x:v>
      </x:c>
      <x:c r="F314" t="n">
        <x:v>0</x:v>
      </x:c>
      <x:c r="G314" s="97" t="n">
        <x:f>IF(F314=1,ReadMe!$C$13,1)</x:f>
        <x:v>1</x:v>
      </x:c>
      <x:c r="H314" t="str">
        <x:v>主直道</x:v>
      </x:c>
      <x:c r="I314" t="n">
        <x:f>B314+ReadMe!$C$17-1</x:f>
        <x:v>39</x:v>
      </x:c>
      <x:c r="J314" t="n">
        <x:f>C314+ReadMe!$C$18-1</x:f>
        <x:v>52</x:v>
      </x:c>
      <x:c r="K314" t="n">
        <x:f>A314*ReadMe!$C$11</x:f>
        <x:v>1540</x:v>
      </x:c>
      <x:c r="L314" t="str">
        <x:v>W</x:v>
      </x:c>
    </x:row>
    <x:row r="315">
      <x:c r="A315" t="n">
        <x:v>309</x:v>
      </x:c>
      <x:c r="B315" t="n">
        <x:v>37</x:v>
      </x:c>
      <x:c r="C315" t="n">
        <x:v>43</x:v>
      </x:c>
      <x:c r="D315" t="n">
        <x:v>-1</x:v>
      </x:c>
      <x:c r="E315" t="n">
        <x:v>0</x:v>
      </x:c>
      <x:c r="F315" t="n">
        <x:v>0</x:v>
      </x:c>
      <x:c r="G315" s="97" t="n">
        <x:f>IF(F315=1,ReadMe!$C$13,1)</x:f>
        <x:v>1</x:v>
      </x:c>
      <x:c r="H315" t="str">
        <x:v>主直道</x:v>
      </x:c>
      <x:c r="I315" t="n">
        <x:f>B315+ReadMe!$C$17-1</x:f>
        <x:v>38</x:v>
      </x:c>
      <x:c r="J315" t="n">
        <x:f>C315+ReadMe!$C$18-1</x:f>
        <x:v>52</x:v>
      </x:c>
      <x:c r="K315" t="n">
        <x:f>A315*ReadMe!$C$11</x:f>
        <x:v>1545</x:v>
      </x:c>
      <x:c r="L315" t="str">
        <x:v>W</x:v>
      </x:c>
    </x:row>
  </x:sheetData>
  <x:mergeCells>
    <x:mergeCell ref="A1:L1"/>
    <x:mergeCell ref="A2:L3"/>
    <x:mergeCell ref="A4:L4"/>
  </x:mergeCells>
  <x:conditionalFormatting sqref="F6:F315">
    <x:cfRule type="cellIs" dxfId="0" priority="1" operator="equal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945d637c0414df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hidden="0" customWidth="1"/>
    <x:col min="2" max="2" width="25" hidden="0" customWidth="1"/>
    <x:col min="3" max="3" width="15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3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21" customHeight="1">
      <x:c r="A1" s="22" t="str">
        <x:v>START HERE / WORKBOOK GUIDE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  <x:c r="O1" s="22"/>
      <x:c r="P1" s="22"/>
    </x:row>
    <x:row r="2" ht="21" customHeight="1">
      <x:c r="A2" s="30" t="str">
        <x:v>使用说明 · 原生 Excel 赛车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0"/>
      <x:c r="P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  <x:c r="M3" s="30"/>
      <x:c r="N3" s="30"/>
      <x:c r="O3" s="30"/>
      <x:c r="P3" s="30"/>
    </x:row>
    <x:row r="4" ht="21" customHeight="1">
      <x:c r="A4" s="34" t="str">
        <x:v>赛道、赛车、排名全部在 Excel 中呈现；工作簿不包含赛道截图、网页或视频。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/>
      <x:c r="O4" s="34"/>
      <x:c r="P4" s="34"/>
    </x:row>
    <x:row r="5" ht="30" customHeight="1">
      <x:c r="A5" s="12"/>
      <x:c r="B5" s="40" t="str">
        <x:v>参数</x:v>
      </x:c>
      <x:c r="C5" s="40" t="str">
        <x:v>数值</x:v>
      </x:c>
      <x:c r="D5" s="40" t="str">
        <x:v>含义</x:v>
      </x:c>
      <x:c r="E5" s="40" t="str"/>
      <x:c r="F5" s="40" t="str"/>
      <x:c r="G5" s="40" t="str"/>
      <x:c r="H5" s="40" t="str"/>
      <x:c r="I5" s="12"/>
      <x:c r="J5" s="438" t="str">
        <x:v>不用宏，先看效果</x:v>
      </x:c>
      <x:c r="K5" s="438"/>
      <x:c r="L5" s="438"/>
      <x:c r="M5" s="438"/>
      <x:c r="N5" s="438"/>
      <x:c r="O5" s="438"/>
      <x:c r="P5" s="438"/>
    </x:row>
    <x:row r="6" ht="21" customHeight="1">
      <x:c r="A6" s="12"/>
      <x:c r="B6" s="12" t="str">
        <x:v>最大帧</x:v>
      </x:c>
      <x:c r="C6" s="12" t="n">
        <x:v>600</x:v>
      </x:c>
      <x:c r="D6" s="102" t="str">
        <x:v>已生成的比赛数据上限。</x:v>
      </x:c>
      <x:c r="E6" s="102"/>
      <x:c r="F6" s="102"/>
      <x:c r="G6" s="102"/>
      <x:c r="H6" s="102"/>
      <x:c r="I6" s="12"/>
      <x:c r="J6" s="438"/>
      <x:c r="K6" s="438"/>
      <x:c r="L6" s="438"/>
      <x:c r="M6" s="438"/>
      <x:c r="N6" s="438"/>
      <x:c r="O6" s="438"/>
      <x:c r="P6" s="438"/>
    </x:row>
    <x:row r="7" ht="21" customHeight="1">
      <x:c r="A7" s="12"/>
      <x:c r="B7" s="12" t="str">
        <x:v>当前有效帧</x:v>
      </x:c>
      <x:c r="C7" s="12" t="n">
        <x:f>MAX(0,MIN(C6,INT(RaceTrack!$DS$15)))</x:f>
        <x:v>180</x:v>
      </x:c>
      <x:c r="D7" s="102" t="str">
        <x:v>跟随 RaceTrack!DS15，自动限制在 0–600。</x:v>
      </x:c>
      <x:c r="E7" s="102"/>
      <x:c r="F7" s="102"/>
      <x:c r="G7" s="102"/>
      <x:c r="H7" s="102"/>
      <x:c r="I7" s="12"/>
      <x:c r="J7" s="86" t="str">
        <x:v>打开 RaceTrack，修改右侧蓝色 DS15 单元格。输入 0–600 的整数，赛车、圈数、速度与排名会一起更新。</x:v>
      </x:c>
      <x:c r="K7" s="86"/>
      <x:c r="L7" s="86"/>
      <x:c r="M7" s="86"/>
      <x:c r="N7" s="86"/>
      <x:c r="O7" s="86"/>
      <x:c r="P7" s="86"/>
    </x:row>
    <x:row r="8" ht="21" customHeight="1">
      <x:c r="A8" s="12"/>
      <x:c r="B8" s="12" t="str">
        <x:v>比赛圈数</x:v>
      </x:c>
      <x:c r="C8" s="107" t="n">
        <x:v>3</x:v>
      </x:c>
      <x:c r="D8" s="102" t="str">
        <x:v>可调输入：1、2 或 3 圈。</x:v>
      </x:c>
      <x:c r="E8" s="102"/>
      <x:c r="F8" s="102"/>
      <x:c r="G8" s="102"/>
      <x:c r="H8" s="102"/>
      <x:c r="I8" s="12"/>
      <x:c r="J8" s="86"/>
      <x:c r="K8" s="86"/>
      <x:c r="L8" s="86"/>
      <x:c r="M8" s="86"/>
      <x:c r="N8" s="86"/>
      <x:c r="O8" s="86"/>
      <x:c r="P8" s="86"/>
    </x:row>
    <x:row r="9" ht="21" customHeight="1">
      <x:c r="A9" s="12"/>
      <x:c r="B9" s="12" t="str">
        <x:v>单圈格数</x:v>
      </x:c>
      <x:c r="C9" s="12" t="n">
        <x:f>COUNTA(TrackData!$A$6:$A$315)</x:f>
        <x:v>310</x:v>
      </x:c>
      <x:c r="D9" s="102" t="str">
        <x:v>按 TrackData 的路径数据自动统计。</x:v>
      </x:c>
      <x:c r="E9" s="102"/>
      <x:c r="F9" s="102"/>
      <x:c r="G9" s="102"/>
      <x:c r="H9" s="102"/>
      <x:c r="I9" s="12"/>
      <x:c r="J9" s="86"/>
      <x:c r="K9" s="86"/>
      <x:c r="L9" s="86"/>
      <x:c r="M9" s="86"/>
      <x:c r="N9" s="86"/>
      <x:c r="O9" s="86"/>
      <x:c r="P9" s="86"/>
    </x:row>
    <x:row r="10" ht="21" customHeight="1">
      <x:c r="A10" s="12"/>
      <x:c r="B10" s="12" t="str">
        <x:v>总赛程格数</x:v>
      </x:c>
      <x:c r="C10" s="12" t="n">
        <x:f>C8*C9</x:f>
        <x:v>930</x:v>
      </x:c>
      <x:c r="D10" s="102" t="str">
        <x:v>比赛圈数 × 单圈格数。</x:v>
      </x:c>
      <x:c r="E10" s="102"/>
      <x:c r="F10" s="102"/>
      <x:c r="G10" s="102"/>
      <x:c r="H10" s="102"/>
      <x:c r="I10" s="12"/>
      <x:c r="J10" s="86" t="str">
        <x:v>推荐查看：0（发车）→ 90 → 180（超车 / 进站）→ 300 → 420（陆续冲线）→ 450（完赛停放）。</x:v>
      </x:c>
      <x:c r="K10" s="86"/>
      <x:c r="L10" s="86"/>
      <x:c r="M10" s="86"/>
      <x:c r="N10" s="86"/>
      <x:c r="O10" s="86"/>
      <x:c r="P10" s="86"/>
    </x:row>
    <x:row r="11" ht="21" customHeight="1">
      <x:c r="A11" s="12"/>
      <x:c r="B11" s="12" t="str">
        <x:v>每格距离 m</x:v>
      </x:c>
      <x:c r="C11" s="107" t="n">
        <x:v>5</x:v>
      </x:c>
      <x:c r="D11" s="102" t="str">
        <x:v>虚拟长度，只影响距离和速度的显示换算。</x:v>
      </x:c>
      <x:c r="E11" s="102"/>
      <x:c r="F11" s="102"/>
      <x:c r="G11" s="102"/>
      <x:c r="H11" s="102"/>
      <x:c r="I11" s="12"/>
      <x:c r="J11" s="86"/>
      <x:c r="K11" s="86"/>
      <x:c r="L11" s="86"/>
      <x:c r="M11" s="86"/>
      <x:c r="N11" s="86"/>
      <x:c r="O11" s="86"/>
      <x:c r="P11" s="86"/>
    </x:row>
    <x:row r="12" ht="21" customHeight="1">
      <x:c r="A12" s="12"/>
      <x:c r="B12" s="12" t="str">
        <x:v>每帧模拟秒</x:v>
      </x:c>
      <x:c r="C12" s="110" t="n">
        <x:v>0.25</x:v>
      </x:c>
      <x:c r="D12" s="102" t="str">
        <x:v>比赛时间步长，不等于电脑实际刷新耗时。</x:v>
      </x:c>
      <x:c r="E12" s="102"/>
      <x:c r="F12" s="102"/>
      <x:c r="G12" s="102"/>
      <x:c r="H12" s="102"/>
      <x:c r="I12" s="12"/>
      <x:c r="J12" s="86"/>
      <x:c r="K12" s="86"/>
      <x:c r="L12" s="86"/>
      <x:c r="M12" s="86"/>
      <x:c r="N12" s="86"/>
      <x:c r="O12" s="86"/>
      <x:c r="P12" s="86"/>
    </x:row>
    <x:row r="13" ht="21" customHeight="1">
      <x:c r="A13" s="12"/>
      <x:c r="B13" s="12" t="str">
        <x:v>弯道速度系数</x:v>
      </x:c>
      <x:c r="C13" s="110" t="n">
        <x:v>0.66</x:v>
      </x:c>
      <x:c r="D13" s="102" t="str">
        <x:v>弯道区的速度乘数。</x:v>
      </x:c>
      <x:c r="E13" s="102"/>
      <x:c r="F13" s="102"/>
      <x:c r="G13" s="102"/>
      <x:c r="H13" s="102"/>
      <x:c r="I13" s="12"/>
      <x:c r="J13" s="12"/>
      <x:c r="K13" s="12"/>
      <x:c r="L13" s="12"/>
      <x:c r="M13" s="12"/>
      <x:c r="N13" s="12"/>
      <x:c r="O13" s="12"/>
      <x:c r="P13" s="12"/>
    </x:row>
    <x:row r="14" ht="21" customHeight="1">
      <x:c r="A14" s="12"/>
      <x:c r="B14" s="12" t="str">
        <x:v>速度波动频率</x:v>
      </x:c>
      <x:c r="C14" s="110" t="n">
        <x:v>0.083</x:v>
      </x:c>
      <x:c r="D14" s="102" t="str">
        <x:v>用于 SIN 波动的固定频率；无随机函数。</x:v>
      </x:c>
      <x:c r="E14" s="102"/>
      <x:c r="F14" s="102"/>
      <x:c r="G14" s="102"/>
      <x:c r="H14" s="102"/>
      <x:c r="I14" s="12"/>
      <x:c r="J14" s="438" t="str">
        <x:v>让赛车自动连续跑</x:v>
      </x:c>
      <x:c r="K14" s="438"/>
      <x:c r="L14" s="438"/>
      <x:c r="M14" s="438"/>
      <x:c r="N14" s="438"/>
      <x:c r="O14" s="438"/>
      <x:c r="P14" s="438"/>
    </x:row>
    <x:row r="15" ht="21" customHeight="1">
      <x:c r="A15" s="12"/>
      <x:c r="B15" s="12" t="str">
        <x:v>最低移动速度</x:v>
      </x:c>
      <x:c r="C15" s="110" t="n">
        <x:v>0.08</x:v>
      </x:c>
      <x:c r="D15" s="102" t="str">
        <x:v>每帧移动格数下限。</x:v>
      </x:c>
      <x:c r="E15" s="102"/>
      <x:c r="F15" s="102"/>
      <x:c r="G15" s="102"/>
      <x:c r="H15" s="102"/>
      <x:c r="I15" s="12"/>
      <x:c r="J15" s="438"/>
      <x:c r="K15" s="438"/>
      <x:c r="L15" s="438"/>
      <x:c r="M15" s="438"/>
      <x:c r="N15" s="438"/>
      <x:c r="O15" s="438"/>
      <x:c r="P15" s="438"/>
    </x:row>
    <x:row r="16" ht="21" customHeight="1">
      <x:c r="A16" s="12"/>
      <x:c r="B16" s="12" t="str">
        <x:v>播放间隔 s</x:v>
      </x:c>
      <x:c r="C16" s="110" t="n">
        <x:v>0.1</x:v>
      </x:c>
      <x:c r="D16" s="102" t="str">
        <x:v>VBA 自动播放的目标帧间隔；实际取决于性能。</x:v>
      </x:c>
      <x:c r="E16" s="102"/>
      <x:c r="F16" s="102"/>
      <x:c r="G16" s="102"/>
      <x:c r="H16" s="102"/>
      <x:c r="I16" s="12"/>
      <x:c r="J16" s="86" t="str">
        <x:v>① 将工作簿另存为 Excel 启用宏的工作簿（.xlsm）。.xlsx 不会保存可执行 VBA。</x:v>
      </x:c>
      <x:c r="K16" s="86"/>
      <x:c r="L16" s="86"/>
      <x:c r="M16" s="86"/>
      <x:c r="N16" s="86"/>
      <x:c r="O16" s="86"/>
      <x:c r="P16" s="86"/>
    </x:row>
    <x:row r="17" ht="21" customHeight="1">
      <x:c r="A17" s="12"/>
      <x:c r="B17" s="12" t="str">
        <x:v>地图起始列</x:v>
      </x:c>
      <x:c r="C17" s="12" t="n">
        <x:v>2</x:v>
      </x:c>
      <x:c r="D17" s="102" t="str">
        <x:v>固定版式参数。</x:v>
      </x:c>
      <x:c r="E17" s="102"/>
      <x:c r="F17" s="102"/>
      <x:c r="G17" s="102"/>
      <x:c r="H17" s="102"/>
      <x:c r="I17" s="12"/>
      <x:c r="J17" s="86"/>
      <x:c r="K17" s="86"/>
      <x:c r="L17" s="86"/>
      <x:c r="M17" s="86"/>
      <x:c r="N17" s="86"/>
      <x:c r="O17" s="86"/>
      <x:c r="P17" s="86"/>
    </x:row>
    <x:row r="18" ht="21" customHeight="1">
      <x:c r="A18" s="12"/>
      <x:c r="B18" s="12" t="str">
        <x:v>地图起始行</x:v>
      </x:c>
      <x:c r="C18" s="12" t="n">
        <x:v>10</x:v>
      </x:c>
      <x:c r="D18" s="102" t="str">
        <x:v>固定版式参数。</x:v>
      </x:c>
      <x:c r="E18" s="102"/>
      <x:c r="F18" s="102"/>
      <x:c r="G18" s="102"/>
      <x:c r="H18" s="102"/>
      <x:c r="I18" s="12"/>
      <x:c r="J18" s="86"/>
      <x:c r="K18" s="86"/>
      <x:c r="L18" s="86"/>
      <x:c r="M18" s="86"/>
      <x:c r="N18" s="86"/>
      <x:c r="O18" s="86"/>
      <x:c r="P18" s="86"/>
    </x:row>
    <x:row r="19" ht="21" customHeight="1">
      <x:c r="A19" s="12"/>
      <x:c r="B19" s="12" t="str">
        <x:v>赛车数量</x:v>
      </x:c>
      <x:c r="C19" s="12" t="n">
        <x:v>6</x:v>
      </x:c>
      <x:c r="D19" s="102" t="str">
        <x:v>固定版式参数。</x:v>
      </x:c>
      <x:c r="E19" s="102"/>
      <x:c r="F19" s="102"/>
      <x:c r="G19" s="102"/>
      <x:c r="H19" s="102"/>
      <x:c r="I19" s="12"/>
      <x:c r="J19" s="86" t="str">
        <x:v>② 在桌面 Excel 的「开发工具 → Visual Basic」打开编辑器，选择本工作簿，再用「文件 → 导入文件」导入 Excel_Race_Autoplay.bas。</x:v>
      </x:c>
      <x:c r="K19" s="86"/>
      <x:c r="L19" s="86"/>
      <x:c r="M19" s="86"/>
      <x:c r="N19" s="86"/>
      <x:c r="O19" s="86"/>
      <x:c r="P19" s="86"/>
    </x:row>
    <x:row r="20" ht="21" customHeight="1">
      <x:c r="A20" s="12"/>
      <x:c r="B20" s="12" t="str">
        <x:v>地图宽度</x:v>
      </x:c>
      <x:c r="C20" s="12" t="n">
        <x:v>120</x:v>
      </x:c>
      <x:c r="D20" s="102" t="str">
        <x:v>单元格列数。</x:v>
      </x:c>
      <x:c r="E20" s="102"/>
      <x:c r="F20" s="102"/>
      <x:c r="G20" s="102"/>
      <x:c r="H20" s="102"/>
      <x:c r="I20" s="12"/>
      <x:c r="J20" s="86"/>
      <x:c r="K20" s="86"/>
      <x:c r="L20" s="86"/>
      <x:c r="M20" s="86"/>
      <x:c r="N20" s="86"/>
      <x:c r="O20" s="86"/>
      <x:c r="P20" s="86"/>
    </x:row>
    <x:row r="21" ht="21" customHeight="1">
      <x:c r="A21" s="12"/>
      <x:c r="B21" s="12" t="str">
        <x:v>地图高度</x:v>
      </x:c>
      <x:c r="C21" s="12" t="n">
        <x:v>50</x:v>
      </x:c>
      <x:c r="D21" s="102" t="str">
        <x:v>单元格行数。</x:v>
      </x:c>
      <x:c r="E21" s="102"/>
      <x:c r="F21" s="102"/>
      <x:c r="G21" s="102"/>
      <x:c r="H21" s="102"/>
      <x:c r="I21" s="12"/>
      <x:c r="J21" s="86"/>
      <x:c r="K21" s="86"/>
      <x:c r="L21" s="86"/>
      <x:c r="M21" s="86"/>
      <x:c r="N21" s="86"/>
      <x:c r="O21" s="86"/>
      <x:c r="P21" s="86"/>
    </x:row>
    <x:row r="22" ht="21" customHeight="1">
      <x:c r="A22" s="12"/>
      <x:c r="B22" s="12" t="str">
        <x:v>版本标识</x:v>
      </x:c>
      <x:c r="C22" s="12" t="str">
        <x:v>EXCEL_RACE_V1</x:v>
      </x:c>
      <x:c r="D22" s="102" t="str">
        <x:v>供 VBA 检查是否导入了正确的工作簿。</x:v>
      </x:c>
      <x:c r="E22" s="102"/>
      <x:c r="F22" s="102"/>
      <x:c r="G22" s="102"/>
      <x:c r="H22" s="102"/>
      <x:c r="I22" s="12"/>
      <x:c r="J22" s="86"/>
      <x:c r="K22" s="86"/>
      <x:c r="L22" s="86"/>
      <x:c r="M22" s="86"/>
      <x:c r="N22" s="86"/>
      <x:c r="O22" s="86"/>
      <x:c r="P22" s="86"/>
    </x:row>
    <x:row r="23" ht="21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86" t="str">
        <x:v>③ 回到 Excel 的宏列表，运行 InstallRaceControls。控制台会出现 PLAY / PAUSE、+1、RESET 三个原生按钮；之后保存 .xlsm。</x:v>
      </x:c>
      <x:c r="K23" s="86"/>
      <x:c r="L23" s="86"/>
      <x:c r="M23" s="86"/>
      <x:c r="N23" s="86"/>
      <x:c r="O23" s="86"/>
      <x:c r="P23" s="86"/>
    </x:row>
    <x:row r="24" ht="21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86"/>
      <x:c r="K24" s="86"/>
      <x:c r="L24" s="86"/>
      <x:c r="M24" s="86"/>
      <x:c r="N24" s="86"/>
      <x:c r="O24" s="86"/>
      <x:c r="P24" s="86"/>
    </x:row>
    <x:row r="25">
      <x:c r="B25" s="322" t="str">
        <x:v>工作表分工</x:v>
      </x:c>
      <x:c r="C25" s="322"/>
      <x:c r="D25" s="322"/>
      <x:c r="E25" s="322"/>
      <x:c r="F25" s="322"/>
      <x:c r="G25" s="322"/>
      <x:c r="H25" s="322"/>
      <x:c r="J25" s="443"/>
      <x:c r="K25" s="443"/>
      <x:c r="L25" s="443"/>
      <x:c r="M25" s="443"/>
      <x:c r="N25" s="443"/>
      <x:c r="O25" s="443"/>
      <x:c r="P25" s="443"/>
    </x:row>
    <x:row r="26">
      <x:c r="B26" s="322"/>
      <x:c r="C26" s="322"/>
      <x:c r="D26" s="322"/>
      <x:c r="E26" s="322"/>
      <x:c r="F26" s="322"/>
      <x:c r="G26" s="322"/>
      <x:c r="H26" s="322"/>
      <x:c r="J26" s="443"/>
      <x:c r="K26" s="443"/>
      <x:c r="L26" s="443"/>
      <x:c r="M26" s="443"/>
      <x:c r="N26" s="443"/>
      <x:c r="O26" s="443"/>
      <x:c r="P26" s="443"/>
    </x:row>
    <x:row r="27" ht="34" customHeight="1">
      <x:c r="B27" s="474" t="str">
        <x:v>RaceTrack</x:v>
      </x:c>
      <x:c r="C27" s="479" t="str">
        <x:v>赛道画面、播放帧数、排行榜；80–86 行为本页条件格式的坐标助手。</x:v>
      </x:c>
      <x:c r="D27" s="479"/>
      <x:c r="E27" s="479"/>
      <x:c r="F27" s="479"/>
      <x:c r="G27" s="479"/>
      <x:c r="H27" s="479"/>
      <x:c r="J27" s="443" t="str">
        <x:v>④ 点击 PLAY / PAUSE 连续播放或暂停。+1 前进一帧，RESET 回到起点。播放间隔在左侧 C16 调整。</x:v>
      </x:c>
      <x:c r="K27" s="443"/>
      <x:c r="L27" s="443"/>
      <x:c r="M27" s="443"/>
      <x:c r="N27" s="443"/>
      <x:c r="O27" s="443"/>
      <x:c r="P27" s="443"/>
    </x:row>
    <x:row r="28" ht="34" customHeight="1">
      <x:c r="B28" s="474" t="str">
        <x:v>Live</x:v>
      </x:c>
      <x:c r="C28" s="479" t="str">
        <x:v>当前帧的距离、路径点、方向、坐标、状态、名次与速度。</x:v>
      </x:c>
      <x:c r="D28" s="479"/>
      <x:c r="E28" s="479"/>
      <x:c r="F28" s="479"/>
      <x:c r="G28" s="479"/>
      <x:c r="H28" s="479"/>
      <x:c r="J28" s="443"/>
      <x:c r="K28" s="443"/>
      <x:c r="L28" s="443"/>
      <x:c r="M28" s="443"/>
      <x:c r="N28" s="443"/>
      <x:c r="O28" s="443"/>
      <x:c r="P28" s="443"/>
    </x:row>
    <x:row r="29" ht="34" customHeight="1">
      <x:c r="B29" s="474" t="str">
        <x:v>Drivers</x:v>
      </x:c>
      <x:c r="C29" s="479" t="str">
        <x:v>6 位车手的速度、起步、氮气、进站输入；右侧给出最终完赛时间。</x:v>
      </x:c>
      <x:c r="D29" s="479"/>
      <x:c r="E29" s="479"/>
      <x:c r="F29" s="479"/>
      <x:c r="G29" s="479"/>
      <x:c r="H29" s="479"/>
      <x:c r="J29" s="443"/>
      <x:c r="K29" s="443"/>
      <x:c r="L29" s="443"/>
      <x:c r="M29" s="443"/>
      <x:c r="N29" s="443"/>
      <x:c r="O29" s="443"/>
      <x:c r="P29" s="443"/>
    </x:row>
    <x:row r="30" ht="34" customHeight="1">
      <x:c r="B30" s="474" t="str">
        <x:v>RaceData</x:v>
      </x:c>
      <x:c r="C30" s="479" t="str">
        <x:v>0–600 帧的累计距离、即时速度和已完成圈数。</x:v>
      </x:c>
      <x:c r="D30" s="479"/>
      <x:c r="E30" s="479"/>
      <x:c r="F30" s="479"/>
      <x:c r="G30" s="479"/>
      <x:c r="H30" s="479"/>
    </x:row>
    <x:row r="31" ht="34" customHeight="1">
      <x:c r="B31" s="474" t="str">
        <x:v>TrackData</x:v>
      </x:c>
      <x:c r="C31" s="479" t="str">
        <x:v>310 个连续路径点及弯道速度系数。</x:v>
      </x:c>
      <x:c r="D31" s="479"/>
      <x:c r="E31" s="479"/>
      <x:c r="F31" s="479"/>
      <x:c r="G31" s="479"/>
      <x:c r="H31" s="479"/>
      <x:c r="J31" s="456" t="str">
        <x:v>只在确认宏代码用途后启用本文件的宏。无需更改系统为「启用所有宏」；本宏不联网、不读写外部文件、不启动外部程序。</x:v>
      </x:c>
      <x:c r="K31" s="456"/>
      <x:c r="L31" s="456"/>
      <x:c r="M31" s="456"/>
      <x:c r="N31" s="456"/>
      <x:c r="O31" s="456"/>
      <x:c r="P31" s="456"/>
    </x:row>
    <x:row r="32" ht="34" customHeight="1">
      <x:c r="B32" s="474" t="str">
        <x:v>ReadMe</x:v>
      </x:c>
      <x:c r="C32" s="479" t="str">
        <x:v>使用步骤、比赛参数、算法解释和验收说明。</x:v>
      </x:c>
      <x:c r="D32" s="479"/>
      <x:c r="E32" s="479"/>
      <x:c r="F32" s="479"/>
      <x:c r="G32" s="479"/>
      <x:c r="H32" s="479"/>
      <x:c r="J32" s="456"/>
      <x:c r="K32" s="456"/>
      <x:c r="L32" s="456"/>
      <x:c r="M32" s="456"/>
      <x:c r="N32" s="456"/>
      <x:c r="O32" s="456"/>
      <x:c r="P32" s="456"/>
    </x:row>
    <x:row r="33" ht="34" customHeight="1">
      <x:c r="B33" s="474" t="str">
        <x:v>VBA</x:v>
      </x:c>
      <x:c r="C33" s="479" t="str">
        <x:v>自动播放宏的完整源代码备份；可直接复制，不包含二进制程序。</x:v>
      </x:c>
      <x:c r="D33" s="479"/>
      <x:c r="E33" s="479"/>
      <x:c r="F33" s="479"/>
      <x:c r="G33" s="479"/>
      <x:c r="H33" s="479"/>
      <x:c r="J33" s="456"/>
      <x:c r="K33" s="456"/>
      <x:c r="L33" s="456"/>
      <x:c r="M33" s="456"/>
      <x:c r="N33" s="456"/>
      <x:c r="O33" s="456"/>
      <x:c r="P33" s="456"/>
    </x:row>
    <x:row r="35">
      <x:c r="J35" s="461" t="str">
        <x:v>自动播放需要桌面 Excel；网页版不执行 VBA。本环境已核验公式和渲染结果，但未实际运行 Windows / Mac 桌面 Excel 宏。不同版本与电脑性能会影响流畅度。</x:v>
      </x:c>
      <x:c r="K35" s="461"/>
      <x:c r="L35" s="461"/>
      <x:c r="M35" s="461"/>
      <x:c r="N35" s="461"/>
      <x:c r="O35" s="461"/>
      <x:c r="P35" s="461"/>
    </x:row>
    <x:row r="36">
      <x:c r="B36" s="322" t="str">
        <x:v>公式逻辑与模拟边界</x:v>
      </x:c>
      <x:c r="C36" s="322"/>
      <x:c r="D36" s="322"/>
      <x:c r="E36" s="322"/>
      <x:c r="F36" s="322"/>
      <x:c r="G36" s="322"/>
      <x:c r="H36" s="322"/>
      <x:c r="J36" s="461"/>
      <x:c r="K36" s="461"/>
      <x:c r="L36" s="461"/>
      <x:c r="M36" s="461"/>
      <x:c r="N36" s="461"/>
      <x:c r="O36" s="461"/>
      <x:c r="P36" s="461"/>
    </x:row>
    <x:row r="37">
      <x:c r="B37" s="322"/>
      <x:c r="C37" s="322"/>
      <x:c r="D37" s="322"/>
      <x:c r="E37" s="322"/>
      <x:c r="F37" s="322"/>
      <x:c r="G37" s="322"/>
      <x:c r="H37" s="322"/>
      <x:c r="J37" s="461"/>
      <x:c r="K37" s="461"/>
      <x:c r="L37" s="461"/>
      <x:c r="M37" s="461"/>
      <x:c r="N37" s="461"/>
      <x:c r="O37" s="461"/>
      <x:c r="P37" s="461"/>
    </x:row>
    <x:row r="38">
      <x:c r="B38" s="451" t="str">
        <x:v>速度 =（基础速度 + SIN 波动）× 弯道系数 × 氮气倍率 × 进站倍率。累计距离逐帧累加，并在终点截断。发车延迟内速度为 0。</x:v>
      </x:c>
      <x:c r="C38" s="451"/>
      <x:c r="D38" s="451"/>
      <x:c r="E38" s="451"/>
      <x:c r="F38" s="451"/>
      <x:c r="G38" s="451"/>
      <x:c r="H38" s="451"/>
      <x:c r="J38" s="461"/>
      <x:c r="K38" s="461"/>
      <x:c r="L38" s="461"/>
      <x:c r="M38" s="461"/>
      <x:c r="N38" s="461"/>
      <x:c r="O38" s="461"/>
      <x:c r="P38" s="461"/>
    </x:row>
    <x:row r="39">
      <x:c r="B39" s="451"/>
      <x:c r="C39" s="451"/>
      <x:c r="D39" s="451"/>
      <x:c r="E39" s="451"/>
      <x:c r="F39" s="451"/>
      <x:c r="G39" s="451"/>
      <x:c r="H39" s="451"/>
    </x:row>
    <x:row r="40">
      <x:c r="B40" s="451"/>
      <x:c r="C40" s="451"/>
      <x:c r="D40" s="451"/>
      <x:c r="E40" s="451"/>
      <x:c r="F40" s="451"/>
      <x:c r="G40" s="451"/>
      <x:c r="H40" s="451"/>
    </x:row>
    <x:row r="41">
      <x:c r="B41" s="451" t="str">
        <x:v>当前路径点 = MOD(INT(累计距离), 单圈格数)。路线方向决定车头方向，车道偏移沿赛道法线计算。已完赛车辆移至绿色场地内的停放区。</x:v>
      </x:c>
      <x:c r="C41" s="451"/>
      <x:c r="D41" s="451"/>
      <x:c r="E41" s="451"/>
      <x:c r="F41" s="451"/>
      <x:c r="G41" s="451"/>
      <x:c r="H41" s="451"/>
      <x:c r="J41" s="322" t="str">
        <x:v>底图编码</x:v>
      </x:c>
      <x:c r="K41" s="322"/>
      <x:c r="L41" s="322"/>
      <x:c r="M41" s="322"/>
      <x:c r="N41" s="322"/>
      <x:c r="O41" s="322"/>
      <x:c r="P41" s="322"/>
    </x:row>
    <x:row r="42">
      <x:c r="B42" s="451"/>
      <x:c r="C42" s="451"/>
      <x:c r="D42" s="451"/>
      <x:c r="E42" s="451"/>
      <x:c r="F42" s="451"/>
      <x:c r="G42" s="451"/>
      <x:c r="H42" s="451"/>
      <x:c r="J42" s="322"/>
      <x:c r="K42" s="322"/>
      <x:c r="L42" s="322"/>
      <x:c r="M42" s="322"/>
      <x:c r="N42" s="322"/>
      <x:c r="O42" s="322"/>
      <x:c r="P42" s="322"/>
    </x:row>
    <x:row r="43">
      <x:c r="B43" s="451"/>
      <x:c r="C43" s="451"/>
      <x:c r="D43" s="451"/>
      <x:c r="E43" s="451"/>
      <x:c r="F43" s="451"/>
      <x:c r="G43" s="451"/>
      <x:c r="H43" s="451"/>
      <x:c r="J43" s="451" t="str">
        <x:v>0 橙色外场 / 1 草地 / 2 路面 / 3 白路肩 / 4 红路肩 / 6、7 观众点 / 8 黑色方格。部分单元格改用赛车编号公式；装饰文字为原生合并单元格。</x:v>
      </x:c>
      <x:c r="K43" s="451"/>
      <x:c r="L43" s="451"/>
      <x:c r="M43" s="451"/>
      <x:c r="N43" s="451"/>
      <x:c r="O43" s="451"/>
      <x:c r="P43" s="451"/>
    </x:row>
    <x:row r="44">
      <x:c r="B44" s="461" t="str">
        <x:v>这是竞速演示，不是完整物理模拟：进站是低速窗口，不会驶入独立维修道；超车来自速度差和固定车道，不含碰撞求解。</x:v>
      </x:c>
      <x:c r="C44" s="461"/>
      <x:c r="D44" s="461"/>
      <x:c r="E44" s="461"/>
      <x:c r="F44" s="461"/>
      <x:c r="G44" s="461"/>
      <x:c r="H44" s="461"/>
      <x:c r="J44" s="451"/>
      <x:c r="K44" s="451"/>
      <x:c r="L44" s="451"/>
      <x:c r="M44" s="451"/>
      <x:c r="N44" s="451"/>
      <x:c r="O44" s="451"/>
      <x:c r="P44" s="451"/>
    </x:row>
    <x:row r="45">
      <x:c r="B45" s="461"/>
      <x:c r="C45" s="461"/>
      <x:c r="D45" s="461"/>
      <x:c r="E45" s="461"/>
      <x:c r="F45" s="461"/>
      <x:c r="G45" s="461"/>
      <x:c r="H45" s="461"/>
      <x:c r="J45" s="451"/>
      <x:c r="K45" s="451"/>
      <x:c r="L45" s="451"/>
      <x:c r="M45" s="451"/>
      <x:c r="N45" s="451"/>
      <x:c r="O45" s="451"/>
      <x:c r="P45" s="451"/>
    </x:row>
    <x:row r="46">
      <x:c r="B46" s="461"/>
      <x:c r="C46" s="461"/>
      <x:c r="D46" s="461"/>
      <x:c r="E46" s="461"/>
      <x:c r="F46" s="461"/>
      <x:c r="G46" s="461"/>
      <x:c r="H46" s="461"/>
      <x:c r="J46" s="451"/>
      <x:c r="K46" s="451"/>
      <x:c r="L46" s="451"/>
      <x:c r="M46" s="451"/>
      <x:c r="N46" s="451"/>
      <x:c r="O46" s="451"/>
      <x:c r="P46" s="451"/>
    </x:row>
    <x:row r="47">
      <x:c r="J47" s="516" t="str">
        <x:v>榜单差距：比赛中显示落后米数（m），冲线后显示该车手完赛用时（s）。</x:v>
      </x:c>
      <x:c r="K47" s="516"/>
      <x:c r="L47" s="516"/>
      <x:c r="M47" s="516"/>
      <x:c r="N47" s="516"/>
      <x:c r="O47" s="516"/>
      <x:c r="P47" s="516"/>
    </x:row>
    <x:row r="48">
      <x:c r="J48" s="516"/>
      <x:c r="K48" s="516"/>
      <x:c r="L48" s="516"/>
      <x:c r="M48" s="516"/>
      <x:c r="N48" s="516"/>
      <x:c r="O48" s="516"/>
      <x:c r="P48" s="516"/>
    </x:row>
    <x:row r="49">
      <x:c r="B49" s="322" t="str">
        <x:v>来源与技术说明</x:v>
      </x:c>
      <x:c r="C49" s="322"/>
      <x:c r="D49" s="322"/>
      <x:c r="E49" s="322"/>
      <x:c r="F49" s="322"/>
      <x:c r="G49" s="322"/>
      <x:c r="H49" s="322"/>
      <x:c r="I49" s="322"/>
      <x:c r="J49" s="322"/>
      <x:c r="K49" s="322"/>
      <x:c r="L49" s="322"/>
      <x:c r="M49" s="322"/>
      <x:c r="N49" s="322"/>
      <x:c r="O49" s="322"/>
      <x:c r="P49" s="322"/>
    </x:row>
    <x:row r="50">
      <x:c r="B50" s="322"/>
      <x:c r="C50" s="322"/>
      <x:c r="D50" s="322"/>
      <x:c r="E50" s="322"/>
      <x:c r="F50" s="322"/>
      <x:c r="G50" s="322"/>
      <x:c r="H50" s="322"/>
      <x:c r="I50" s="322"/>
      <x:c r="J50" s="322"/>
      <x:c r="K50" s="322"/>
      <x:c r="L50" s="322"/>
      <x:c r="M50" s="322"/>
      <x:c r="N50" s="322"/>
      <x:c r="O50" s="322"/>
      <x:c r="P50" s="322"/>
    </x:row>
    <x:row r="51" ht="27" customHeight="1">
      <x:c r="B51" s="487" t="str">
        <x:v>视觉参考</x:v>
      </x:c>
      <x:c r="C51" s="487"/>
      <x:c r="D51" s="487"/>
      <x:c r="E51" s="495" t="str">
        <x:v>用户在本次对话提供的 Excel 赛车截图；本文件重新用单元格搭建，未嵌入截图。</x:v>
      </x:c>
      <x:c r="F51" s="495"/>
      <x:c r="G51" s="495"/>
      <x:c r="H51" s="495"/>
      <x:c r="I51" s="495"/>
      <x:c r="J51" s="495"/>
      <x:c r="K51" s="495"/>
      <x:c r="L51" s="495"/>
      <x:c r="M51" s="495"/>
      <x:c r="N51" s="495"/>
      <x:c r="O51" s="495"/>
      <x:c r="P51" s="495"/>
    </x:row>
    <x:row r="52" ht="27" customHeight="1">
      <x:c r="B52" s="487" t="str">
        <x:v>VBA 与桌面 / 网页区别</x:v>
      </x:c>
      <x:c r="C52" s="487"/>
      <x:c r="D52" s="487"/>
      <x:c r="E52" s="495" t="str">
        <x:v>https://support.microsoft.com/en-us/excel/work-with-vba-macros-in-excel-for-the-web</x:v>
      </x:c>
      <x:c r="F52" s="495"/>
      <x:c r="G52" s="495"/>
      <x:c r="H52" s="495"/>
      <x:c r="I52" s="495"/>
      <x:c r="J52" s="495"/>
      <x:c r="K52" s="495"/>
      <x:c r="L52" s="495"/>
      <x:c r="M52" s="495"/>
      <x:c r="N52" s="495"/>
      <x:c r="O52" s="495"/>
      <x:c r="P52" s="495"/>
    </x:row>
    <x:row r="53" ht="27" customHeight="1">
      <x:c r="B53" s="487" t="str">
        <x:v>运行宏与保存 .xlsm</x:v>
      </x:c>
      <x:c r="C53" s="487"/>
      <x:c r="D53" s="487"/>
      <x:c r="E53" s="495" t="str">
        <x:v>https://support.microsoft.com/en-us/excel/run-a-macro-in-excel</x:v>
      </x:c>
      <x:c r="F53" s="495"/>
      <x:c r="G53" s="495"/>
      <x:c r="H53" s="495"/>
      <x:c r="I53" s="495"/>
      <x:c r="J53" s="495"/>
      <x:c r="K53" s="495"/>
      <x:c r="L53" s="495"/>
      <x:c r="M53" s="495"/>
      <x:c r="N53" s="495"/>
      <x:c r="O53" s="495"/>
      <x:c r="P53" s="495"/>
    </x:row>
    <x:row r="54" ht="27" customHeight="1">
      <x:c r="B54" s="487" t="str">
        <x:v>宏安全说明</x:v>
      </x:c>
      <x:c r="C54" s="487"/>
      <x:c r="D54" s="487"/>
      <x:c r="E54" s="495" t="str">
        <x:v>https://support.microsoft.com/en-us/office/vba/enable-or-disable-macros-in-microsoft-365-files</x:v>
      </x:c>
      <x:c r="F54" s="495"/>
      <x:c r="G54" s="495"/>
      <x:c r="H54" s="495"/>
      <x:c r="I54" s="495"/>
      <x:c r="J54" s="495"/>
      <x:c r="K54" s="495"/>
      <x:c r="L54" s="495"/>
      <x:c r="M54" s="495"/>
      <x:c r="N54" s="495"/>
      <x:c r="O54" s="495"/>
      <x:c r="P54" s="495"/>
    </x:row>
    <x:row r="55" ht="27" customHeight="1">
      <x:c r="B55" s="487" t="str">
        <x:v>OnTime 的秒级舍入</x:v>
      </x:c>
      <x:c r="C55" s="487"/>
      <x:c r="D55" s="487"/>
      <x:c r="E55" s="495" t="str">
        <x:v>https://learn.microsoft.com/en-us/office/vba/api/excel.application.ontime</x:v>
      </x:c>
      <x:c r="F55" s="495"/>
      <x:c r="G55" s="495"/>
      <x:c r="H55" s="495"/>
      <x:c r="I55" s="495"/>
      <x:c r="J55" s="495"/>
      <x:c r="K55" s="495"/>
      <x:c r="L55" s="495"/>
      <x:c r="M55" s="495"/>
      <x:c r="N55" s="495"/>
      <x:c r="O55" s="495"/>
      <x:c r="P55" s="495"/>
    </x:row>
    <x:row r="56" ht="27" customHeight="1">
      <x:c r="B56" s="487" t="str">
        <x:v>VBA Timer 的 Mac 限制</x:v>
      </x:c>
      <x:c r="C56" s="487"/>
      <x:c r="D56" s="487"/>
      <x:c r="E56" s="495" t="str">
        <x:v>https://learn.microsoft.com/en-us/office/vba/language/reference/user-interface-help/timer-function</x:v>
      </x:c>
      <x:c r="F56" s="495"/>
      <x:c r="G56" s="495"/>
      <x:c r="H56" s="495"/>
      <x:c r="I56" s="495"/>
      <x:c r="J56" s="495"/>
      <x:c r="K56" s="495"/>
      <x:c r="L56" s="495"/>
      <x:c r="M56" s="495"/>
      <x:c r="N56" s="495"/>
      <x:c r="O56" s="495"/>
      <x:c r="P56" s="495"/>
    </x:row>
    <x:row r="57" ht="27" customHeight="1">
      <x:c r="B57" s="487" t="str">
        <x:v>Mac 高精度时钟说明</x:v>
      </x:c>
      <x:c r="C57" s="487"/>
      <x:c r="D57" s="487"/>
      <x:c r="E57" s="495" t="str">
        <x:v>https://developer.apple.com/library/archive/documentation/System/Conceptual/ManPages_iPhoneOS/man2/gettimeofday.2.html</x:v>
      </x:c>
      <x:c r="F57" s="495"/>
      <x:c r="G57" s="495"/>
      <x:c r="H57" s="495"/>
      <x:c r="I57" s="495"/>
      <x:c r="J57" s="495"/>
      <x:c r="K57" s="495"/>
      <x:c r="L57" s="495"/>
      <x:c r="M57" s="495"/>
      <x:c r="N57" s="495"/>
      <x:c r="O57" s="495"/>
      <x:c r="P57" s="495"/>
    </x:row>
    <x:row r="60">
      <x:c r="B60" s="322" t="str">
        <x:v>生成时验证结果</x:v>
      </x:c>
      <x:c r="C60" s="322"/>
      <x:c r="D60" s="322"/>
      <x:c r="E60" s="322"/>
      <x:c r="F60" s="322"/>
      <x:c r="G60" s="322"/>
      <x:c r="H60" s="322"/>
      <x:c r="I60" s="322"/>
      <x:c r="J60" s="322"/>
      <x:c r="K60" s="322"/>
      <x:c r="L60" s="322"/>
      <x:c r="M60" s="322"/>
      <x:c r="N60" s="322"/>
      <x:c r="O60" s="322"/>
      <x:c r="P60" s="322"/>
    </x:row>
    <x:row r="61">
      <x:c r="B61" s="322"/>
      <x:c r="C61" s="322"/>
      <x:c r="D61" s="322"/>
      <x:c r="E61" s="322"/>
      <x:c r="F61" s="322"/>
      <x:c r="G61" s="322"/>
      <x:c r="H61" s="322"/>
      <x:c r="I61" s="322"/>
      <x:c r="J61" s="322"/>
      <x:c r="K61" s="322"/>
      <x:c r="L61" s="322"/>
      <x:c r="M61" s="322"/>
      <x:c r="N61" s="322"/>
      <x:c r="O61" s="322"/>
      <x:c r="P61" s="322"/>
    </x:row>
    <x:row r="62">
      <x:c r="B62" s="451" t="str">
        <x:v>已核验第 0、1、90、180、420、450、600 帧：所有车手的累计距离与独立计算一致，名次始终是 1–6，无越界坐标。已检查比赛中与全部完赛的赛道画面。</x:v>
      </x:c>
      <x:c r="C62" s="451"/>
      <x:c r="D62" s="451"/>
      <x:c r="E62" s="451"/>
      <x:c r="F62" s="451"/>
      <x:c r="G62" s="451"/>
      <x:c r="H62" s="451"/>
      <x:c r="I62" s="451"/>
      <x:c r="J62" s="451"/>
      <x:c r="K62" s="451"/>
      <x:c r="L62" s="451"/>
      <x:c r="M62" s="451"/>
      <x:c r="N62" s="451"/>
      <x:c r="O62" s="451"/>
      <x:c r="P62" s="451"/>
    </x:row>
    <x:row r="63">
      <x:c r="B63" s="451"/>
      <x:c r="C63" s="451"/>
      <x:c r="D63" s="451"/>
      <x:c r="E63" s="451"/>
      <x:c r="F63" s="451"/>
      <x:c r="G63" s="451"/>
      <x:c r="H63" s="451"/>
      <x:c r="I63" s="451"/>
      <x:c r="J63" s="451"/>
      <x:c r="K63" s="451"/>
      <x:c r="L63" s="451"/>
      <x:c r="M63" s="451"/>
      <x:c r="N63" s="451"/>
      <x:c r="O63" s="451"/>
      <x:c r="P63" s="451"/>
    </x:row>
    <x:row r="64">
      <x:c r="B64" s="461" t="str">
        <x:v>默认参数下的完赛帧（按车手编号）：412、423、433、420、441、426。宏已做源码检查，但没有桌面 Excel 的实际运行测试。</x:v>
      </x:c>
      <x:c r="C64" s="461"/>
      <x:c r="D64" s="461"/>
      <x:c r="E64" s="461"/>
      <x:c r="F64" s="461"/>
      <x:c r="G64" s="461"/>
      <x:c r="H64" s="461"/>
      <x:c r="I64" s="461"/>
      <x:c r="J64" s="461"/>
      <x:c r="K64" s="461"/>
      <x:c r="L64" s="461"/>
      <x:c r="M64" s="461"/>
      <x:c r="N64" s="461"/>
      <x:c r="O64" s="461"/>
      <x:c r="P64" s="461"/>
    </x:row>
    <x:row r="65">
      <x:c r="B65" s="461"/>
      <x:c r="C65" s="461"/>
      <x:c r="D65" s="461"/>
      <x:c r="E65" s="461"/>
      <x:c r="F65" s="461"/>
      <x:c r="G65" s="461"/>
      <x:c r="H65" s="461"/>
      <x:c r="I65" s="461"/>
      <x:c r="J65" s="461"/>
      <x:c r="K65" s="461"/>
      <x:c r="L65" s="461"/>
      <x:c r="M65" s="461"/>
      <x:c r="N65" s="461"/>
      <x:c r="O65" s="461"/>
      <x:c r="P65" s="461"/>
    </x:row>
  </x:sheetData>
  <x:mergeCells>
    <x:mergeCell ref="A1:P1"/>
    <x:mergeCell ref="A2:P3"/>
    <x:mergeCell ref="A4:P4"/>
    <x:mergeCell ref="D6:H6"/>
    <x:mergeCell ref="D7:H7"/>
    <x:mergeCell ref="D8:H8"/>
    <x:mergeCell ref="D9:H9"/>
    <x:mergeCell ref="D10:H10"/>
    <x:mergeCell ref="D11:H11"/>
    <x:mergeCell ref="D12:H12"/>
    <x:mergeCell ref="D13:H13"/>
    <x:mergeCell ref="D14:H14"/>
    <x:mergeCell ref="D15:H15"/>
    <x:mergeCell ref="D16:H16"/>
    <x:mergeCell ref="D17:H17"/>
    <x:mergeCell ref="D18:H18"/>
    <x:mergeCell ref="D19:H19"/>
    <x:mergeCell ref="D20:H20"/>
    <x:mergeCell ref="D21:H21"/>
    <x:mergeCell ref="D22:H22"/>
    <x:mergeCell ref="J5:P6"/>
    <x:mergeCell ref="J7:P9"/>
    <x:mergeCell ref="J10:P12"/>
    <x:mergeCell ref="J14:P15"/>
    <x:mergeCell ref="J16:P18"/>
    <x:mergeCell ref="J19:P22"/>
    <x:mergeCell ref="J23:P26"/>
    <x:mergeCell ref="J27:P29"/>
    <x:mergeCell ref="J31:P33"/>
    <x:mergeCell ref="J35:P38"/>
    <x:mergeCell ref="B25:H26"/>
    <x:mergeCell ref="C27:H27"/>
    <x:mergeCell ref="C28:H28"/>
    <x:mergeCell ref="C29:H29"/>
    <x:mergeCell ref="C30:H30"/>
    <x:mergeCell ref="C31:H31"/>
    <x:mergeCell ref="C32:H32"/>
    <x:mergeCell ref="C33:H33"/>
    <x:mergeCell ref="B36:H37"/>
    <x:mergeCell ref="B38:H40"/>
    <x:mergeCell ref="B41:H43"/>
    <x:mergeCell ref="B44:H46"/>
    <x:mergeCell ref="J41:P42"/>
    <x:mergeCell ref="J43:P46"/>
    <x:mergeCell ref="B49:P50"/>
    <x:mergeCell ref="B51:D51"/>
    <x:mergeCell ref="E51:P51"/>
    <x:mergeCell ref="B52:D52"/>
    <x:mergeCell ref="E52:P52"/>
    <x:mergeCell ref="B53:D53"/>
    <x:mergeCell ref="E53:P53"/>
    <x:mergeCell ref="B54:D54"/>
    <x:mergeCell ref="E54:P54"/>
    <x:mergeCell ref="B55:D55"/>
    <x:mergeCell ref="E55:P55"/>
    <x:mergeCell ref="B56:D56"/>
    <x:mergeCell ref="E56:P56"/>
    <x:mergeCell ref="B57:D57"/>
    <x:mergeCell ref="E57:P57"/>
    <x:mergeCell ref="J47:P48"/>
    <x:mergeCell ref="B60:P61"/>
    <x:mergeCell ref="B62:P63"/>
    <x:mergeCell ref="B64:P65"/>
  </x:mergeCells>
  <x:dataValidations count="1">
    <x:dataValidation type="list" sqref="C8">
      <x:formula1>"1,2,3"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0" hidden="0" customWidth="1"/>
    <x:col min="2" max="2" width="4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  <x:col min="7" max="7" width="4" hidden="0" customWidth="1"/>
    <x:col min="8" max="8" width="4" hidden="0" customWidth="1"/>
    <x:col min="9" max="9" width="4" hidden="0" customWidth="1"/>
    <x:col min="10" max="10" width="4" hidden="0" customWidth="1"/>
    <x:col min="11" max="11" width="4" hidden="0" customWidth="1"/>
    <x:col min="12" max="12" width="4" hidden="0" customWidth="1"/>
  </x:cols>
  <x:sheetData>
    <x:row r="1" ht="21" customHeight="1">
      <x:c r="A1" s="22" t="str">
        <x:v>06 / OPTIONAL PLAYBACK MODULE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 ht="21" customHeight="1">
      <x:c r="A2" s="30" t="str">
        <x:v>自动播放 VBA · 源代码备份</x:v>
      </x:c>
      <x:c r="B2" s="30"/>
      <x:c r="C2" s="30"/>
      <x:c r="D2" s="30"/>
      <x:c r="E2" s="30"/>
      <x:c r="F2" s="30"/>
      <x:c r="G2" s="30"/>
      <x:c r="H2" s="30"/>
      <x:c r="I2" s="30"/>
      <x:c r="J2" s="30"/>
      <x:c r="K2" s="30"/>
      <x:c r="L2" s="30"/>
    </x:row>
    <x:row r="3" ht="21" customHeight="1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21" customHeight="1">
      <x:c r="A4" s="34" t="str">
        <x:v>优先导入随附的 .bas 文件；也可把 A6 起的完整代码复制到本工作簿的标准模块，运行 InstallRaceControls。</x:v>
      </x:c>
      <x:c r="B4" s="34"/>
      <x:c r="C4" s="34"/>
      <x:c r="D4" s="34"/>
      <x:c r="E4" s="34"/>
      <x:c r="F4" s="34"/>
      <x:c r="G4" s="34"/>
      <x:c r="H4" s="34"/>
      <x:c r="I4" s="34"/>
      <x:c r="J4" s="34"/>
      <x:c r="K4" s="34"/>
      <x:c r="L4" s="34"/>
    </x:row>
    <x:row r="5" ht="24" customHeight="1">
      <x:c r="A5" s="512" t="str">
        <x:v>COPY FROM THE NEXT ROW / 从下一行起复制</x:v>
      </x:c>
      <x:c r="B5" s="512"/>
      <x:c r="C5" s="512"/>
      <x:c r="D5" s="512"/>
      <x:c r="E5" s="512"/>
      <x:c r="F5" s="512"/>
      <x:c r="G5" s="512"/>
      <x:c r="H5" s="512"/>
      <x:c r="I5" s="512"/>
      <x:c r="J5" s="512"/>
      <x:c r="K5" s="512"/>
      <x:c r="L5" s="512"/>
    </x:row>
    <x:row r="6" ht="15" customHeight="1">
      <x:c r="A6" s="504" t="str">
        <x:v>Option Explicit</x:v>
      </x:c>
      <x:c r="B6" s="12"/>
      <x:c r="C6" s="12"/>
      <x:c r="D6" s="12"/>
      <x:c r="E6" s="12"/>
      <x:c r="F6" s="12"/>
      <x:c r="G6" s="12"/>
      <x:c r="H6" s="12"/>
      <x:c r="I6" s="12"/>
      <x:c r="J6" s="12"/>
      <x:c r="K6" s="12"/>
      <x:c r="L6" s="12"/>
    </x:row>
    <x:row r="7" ht="15" customHeight="1">
      <x:c r="A7" s="504" t="str"/>
      <x:c r="B7" s="12"/>
      <x:c r="C7" s="12"/>
      <x:c r="D7" s="12"/>
      <x:c r="E7" s="12"/>
      <x:c r="F7" s="12"/>
      <x:c r="G7" s="12"/>
      <x:c r="H7" s="12"/>
      <x:c r="I7" s="12"/>
      <x:c r="J7" s="12"/>
      <x:c r="K7" s="12"/>
      <x:c r="L7" s="12"/>
    </x:row>
    <x:row r="8" ht="15" customHeight="1">
      <x:c r="A8" s="504" t="str">
        <x:v>' Excel-native replay controls for EXCEL_RACE_V1.</x:v>
      </x:c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15" customHeight="1">
      <x:c r="A9" s="504" t="str">
        <x:v>' The race itself is calculated by worksheet formulas.</x:v>
      </x:c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15" customHeight="1">
      <x:c r="A10" s="504" t="str">
        <x:v>' This module changes only the frame cell, the view and three control buttons.</x:v>
      </x:c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15" customHeight="1">
      <x:c r="A11" s="504" t="str">
        <x:v>' No network, shell commands, external files or add-ins are used.</x:v>
      </x:c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15" customHeight="1">
      <x:c r="A12" s="504" t="str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15" customHeight="1">
      <x:c r="A13" s="504" t="str">
        <x:v>Private mRunning As Boolean</x:v>
      </x:c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15" customHeight="1">
      <x:c r="A14" s="504" t="str">
        <x:v>Private mClockFailed As Boolean</x:v>
      </x:c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15" customHeight="1">
      <x:c r="A15" s="504" t="str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15" customHeight="1">
      <x:c r="A16" s="504" t="str">
        <x:v>#If Mac Then</x:v>
      </x:c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15" customHeight="1">
      <x:c r="A17" s="504" t="str">
        <x:v>    #If VBA7 Then</x:v>
      </x:c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15" customHeight="1">
      <x:c r="A18" s="504" t="str">
        <x:v>        Private Type RaceTimeVal</x:v>
      </x:c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15" customHeight="1">
      <x:c r="A19" s="504" t="str">
        <x:v>            tvSec As LongPtr</x:v>
      </x:c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15" customHeight="1">
      <x:c r="A20" s="504" t="str">
        <x:v>            tvUsec As Long</x:v>
      </x:c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  <x:row r="21" ht="15" customHeight="1">
      <x:c r="A21" s="504" t="str">
        <x:v>            padding As Long</x:v>
      </x:c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</x:row>
    <x:row r="22" ht="15" customHeight="1">
      <x:c r="A22" s="504" t="str">
        <x:v>        End Type</x:v>
      </x:c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</x:row>
    <x:row r="23" ht="15" customHeight="1">
      <x:c r="A23" s="504" t="str">
        <x:v>        Private Declare PtrSafe Function RaceGetTimeOfDay _</x:v>
      </x:c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</x:row>
    <x:row r="24" ht="15" customHeight="1">
      <x:c r="A24" s="504" t="str">
        <x:v>            Lib "/usr/lib/libSystem.B.dylib" Alias "gettimeofday" _</x:v>
      </x:c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</x:row>
    <x:row r="25" ht="15" customHeight="1">
      <x:c r="A25" s="505" t="str">
        <x:v>            (ByRef tv As RaceTimeVal, ByVal tz As LongPtr) As Long</x:v>
      </x:c>
    </x:row>
    <x:row r="26" ht="15" customHeight="1">
      <x:c r="A26" s="505" t="str">
        <x:v>    #End If</x:v>
      </x:c>
    </x:row>
    <x:row r="27" ht="15" customHeight="1">
      <x:c r="A27" s="505" t="str">
        <x:v>#Else</x:v>
      </x:c>
    </x:row>
    <x:row r="28" ht="15" customHeight="1">
      <x:c r="A28" s="505" t="str">
        <x:v>    #If VBA7 Then</x:v>
      </x:c>
    </x:row>
    <x:row r="29" ht="15" customHeight="1">
      <x:c r="A29" s="505" t="str">
        <x:v>        Private Declare PtrSafe Function RaceQPC Lib "kernel32" _</x:v>
      </x:c>
    </x:row>
    <x:row r="30" ht="15" customHeight="1">
      <x:c r="A30" s="505" t="str">
        <x:v>            Alias "QueryPerformanceCounter" (ByRef value As Currency) As Long</x:v>
      </x:c>
    </x:row>
    <x:row r="31" ht="15" customHeight="1">
      <x:c r="A31" s="505" t="str">
        <x:v>        Private Declare PtrSafe Function RaceQPF Lib "kernel32" _</x:v>
      </x:c>
    </x:row>
    <x:row r="32" ht="15" customHeight="1">
      <x:c r="A32" s="505" t="str">
        <x:v>            Alias "QueryPerformanceFrequency" (ByRef value As Currency) As Long</x:v>
      </x:c>
    </x:row>
    <x:row r="33" ht="15" customHeight="1">
      <x:c r="A33" s="505" t="str">
        <x:v>    #Else</x:v>
      </x:c>
    </x:row>
    <x:row r="34" ht="15" customHeight="1">
      <x:c r="A34" s="505" t="str">
        <x:v>        Private Declare Function RaceQPC Lib "kernel32" _</x:v>
      </x:c>
    </x:row>
    <x:row r="35" ht="15" customHeight="1">
      <x:c r="A35" s="505" t="str">
        <x:v>            Alias "QueryPerformanceCounter" (ByRef value As Currency) As Long</x:v>
      </x:c>
    </x:row>
    <x:row r="36" ht="15" customHeight="1">
      <x:c r="A36" s="505" t="str">
        <x:v>        Private Declare Function RaceQPF Lib "kernel32" _</x:v>
      </x:c>
    </x:row>
    <x:row r="37" ht="15" customHeight="1">
      <x:c r="A37" s="505" t="str">
        <x:v>            Alias "QueryPerformanceFrequency" (ByRef value As Currency) As Long</x:v>
      </x:c>
    </x:row>
    <x:row r="38" ht="15" customHeight="1">
      <x:c r="A38" s="505" t="str">
        <x:v>    #End If</x:v>
      </x:c>
    </x:row>
    <x:row r="39" ht="15" customHeight="1">
      <x:c r="A39" s="505" t="str">
        <x:v>    Private mFrequency As Currency</x:v>
      </x:c>
    </x:row>
    <x:row r="40" ht="15" customHeight="1">
      <x:c r="A40" s="505" t="str">
        <x:v>#End If</x:v>
      </x:c>
    </x:row>
    <x:row r="41" ht="15" customHeight="1">
      <x:c r="A41" s="505" t="str"/>
    </x:row>
    <x:row r="42" ht="15" customHeight="1">
      <x:c r="A42" s="505" t="str">
        <x:v>Private Function CorrectWorkbook() As Boolean</x:v>
      </x:c>
    </x:row>
    <x:row r="43" ht="15" customHeight="1">
      <x:c r="A43" s="505" t="str">
        <x:v>    On Error GoTo WrongWorkbook</x:v>
      </x:c>
    </x:row>
    <x:row r="44" ht="15" customHeight="1">
      <x:c r="A44" s="505" t="str">
        <x:v>    CorrectWorkbook = _</x:v>
      </x:c>
    </x:row>
    <x:row r="45" ht="15" customHeight="1">
      <x:c r="A45" s="505" t="str">
        <x:v>        (CStr(ThisWorkbook.Worksheets("ReadMe").Range("C22").Value2) = "EXCEL_RACE_V1")</x:v>
      </x:c>
    </x:row>
    <x:row r="46" ht="15" customHeight="1">
      <x:c r="A46" s="505" t="str">
        <x:v>    If CorrectWorkbook Then Exit Function</x:v>
      </x:c>
    </x:row>
    <x:row r="47" ht="15" customHeight="1">
      <x:c r="A47" s="505" t="str">
        <x:v>WrongWorkbook:</x:v>
      </x:c>
    </x:row>
    <x:row r="48" ht="15" customHeight="1">
      <x:c r="A48" s="505" t="str">
        <x:v>    CorrectWorkbook = False</x:v>
      </x:c>
    </x:row>
    <x:row r="49" ht="15" customHeight="1">
      <x:c r="A49" s="505" t="str">
        <x:v>    MsgBox "Import this module into the Excel Grand Prix workbook, not PERSONAL.XLSB.", _</x:v>
      </x:c>
    </x:row>
    <x:row r="50" ht="15" customHeight="1">
      <x:c r="A50" s="505" t="str">
        <x:v>           vbExclamation, "Excel Race"</x:v>
      </x:c>
    </x:row>
    <x:row r="51" ht="15" customHeight="1">
      <x:c r="A51" s="505" t="str">
        <x:v>End Function</x:v>
      </x:c>
    </x:row>
    <x:row r="52" ht="15" customHeight="1">
      <x:c r="A52" s="505" t="str"/>
    </x:row>
    <x:row r="53" ht="15" customHeight="1">
      <x:c r="A53" s="505" t="str">
        <x:v>Private Function FrameNumber() As Long</x:v>
      </x:c>
    </x:row>
    <x:row r="54" ht="15" customHeight="1">
      <x:c r="A54" s="505" t="str">
        <x:v>    Dim v As Variant</x:v>
      </x:c>
    </x:row>
    <x:row r="55" ht="15" customHeight="1">
      <x:c r="A55" s="505" t="str">
        <x:v>    v = ThisWorkbook.Worksheets("RaceTrack").Range("DS15").Value2</x:v>
      </x:c>
    </x:row>
    <x:row r="56" ht="15" customHeight="1">
      <x:c r="A56" s="505" t="str">
        <x:v>    If IsError(v) Then</x:v>
      </x:c>
    </x:row>
    <x:row r="57" ht="15" customHeight="1">
      <x:c r="A57" s="505" t="str">
        <x:v>        FrameNumber = 0</x:v>
      </x:c>
    </x:row>
    <x:row r="58" ht="15" customHeight="1">
      <x:c r="A58" s="505" t="str">
        <x:v>    ElseIf Not IsNumeric(v) Then</x:v>
      </x:c>
    </x:row>
    <x:row r="59" ht="15" customHeight="1">
      <x:c r="A59" s="505" t="str">
        <x:v>        FrameNumber = 0</x:v>
      </x:c>
    </x:row>
    <x:row r="60" ht="15" customHeight="1">
      <x:c r="A60" s="505" t="str">
        <x:v>    Else</x:v>
      </x:c>
    </x:row>
    <x:row r="61" ht="15" customHeight="1">
      <x:c r="A61" s="505" t="str">
        <x:v>        FrameNumber = CLng(Fix(CDbl(v)))</x:v>
      </x:c>
    </x:row>
    <x:row r="62" ht="15" customHeight="1">
      <x:c r="A62" s="505" t="str">
        <x:v>        If FrameNumber &lt; 0 Then FrameNumber = 0</x:v>
      </x:c>
    </x:row>
    <x:row r="63" ht="15" customHeight="1">
      <x:c r="A63" s="505" t="str">
        <x:v>        If FrameNumber &gt; 600 Then FrameNumber = 600</x:v>
      </x:c>
    </x:row>
    <x:row r="64" ht="15" customHeight="1">
      <x:c r="A64" s="505" t="str">
        <x:v>    End If</x:v>
      </x:c>
    </x:row>
    <x:row r="65" ht="15" customHeight="1">
      <x:c r="A65" s="505" t="str">
        <x:v>End Function</x:v>
      </x:c>
    </x:row>
    <x:row r="66" ht="15" customHeight="1">
      <x:c r="A66" s="505" t="str"/>
    </x:row>
    <x:row r="67" ht="15" customHeight="1">
      <x:c r="A67" s="505" t="str">
        <x:v>Private Function AllFinished() As Boolean</x:v>
      </x:c>
    </x:row>
    <x:row r="68" ht="15" customHeight="1">
      <x:c r="A68" s="505" t="str">
        <x:v>    AllFinished = (Application.WorksheetFunction.CountIf( _</x:v>
      </x:c>
    </x:row>
    <x:row r="69" ht="15" customHeight="1">
      <x:c r="A69" s="505" t="str">
        <x:v>        ThisWorkbook.Worksheets("Live").Range("P6:P11"), "FINISHED") = 6)</x:v>
      </x:c>
    </x:row>
    <x:row r="70" ht="15" customHeight="1">
      <x:c r="A70" s="505" t="str">
        <x:v>End Function</x:v>
      </x:c>
    </x:row>
    <x:row r="71" ht="15" customHeight="1">
      <x:c r="A71" s="505" t="str"/>
    </x:row>
    <x:row r="72" ht="15" customHeight="1">
      <x:c r="A72" s="505" t="str">
        <x:v>Private Sub PutFrame(ByVal frame As Long)</x:v>
      </x:c>
    </x:row>
    <x:row r="73" ht="15" customHeight="1">
      <x:c r="A73" s="505" t="str">
        <x:v>    If frame &lt; 0 Then frame = 0</x:v>
      </x:c>
    </x:row>
    <x:row r="74" ht="15" customHeight="1">
      <x:c r="A74" s="505" t="str">
        <x:v>    If frame &gt; 600 Then frame = 600</x:v>
      </x:c>
    </x:row>
    <x:row r="75" ht="15" customHeight="1">
      <x:c r="A75" s="505" t="str">
        <x:v>    ThisWorkbook.Worksheets("RaceTrack").Range("DS15").Value2 = frame</x:v>
      </x:c>
    </x:row>
    <x:row r="76" ht="15" customHeight="1">
      <x:c r="A76" s="505" t="str">
        <x:v>    Application.Calculate</x:v>
      </x:c>
    </x:row>
    <x:row r="77" ht="15" customHeight="1">
      <x:c r="A77" s="505" t="str">
        <x:v>    DoEvents</x:v>
      </x:c>
    </x:row>
    <x:row r="78" ht="15" customHeight="1">
      <x:c r="A78" s="505" t="str">
        <x:v>End Sub</x:v>
      </x:c>
    </x:row>
    <x:row r="79" ht="15" customHeight="1">
      <x:c r="A79" s="505" t="str"/>
    </x:row>
    <x:row r="80" ht="15" customHeight="1">
      <x:c r="A80" s="505" t="str">
        <x:v>Private Function ClockSeconds() As Double</x:v>
      </x:c>
    </x:row>
    <x:row r="81" ht="15" customHeight="1">
      <x:c r="A81" s="505" t="str">
        <x:v>    On Error GoTo FallbackClock</x:v>
      </x:c>
    </x:row>
    <x:row r="82" ht="15" customHeight="1">
      <x:c r="A82" s="505" t="str">
        <x:v>    If mClockFailed Then GoTo FallbackClock</x:v>
      </x:c>
    </x:row>
    <x:row r="83" ht="15" customHeight="1">
      <x:c r="A83" s="505" t="str">
        <x:v>#If Mac Then</x:v>
      </x:c>
    </x:row>
    <x:row r="84" ht="15" customHeight="1">
      <x:c r="A84" s="505" t="str">
        <x:v>    #If VBA7 Then</x:v>
      </x:c>
    </x:row>
    <x:row r="85" ht="15" customHeight="1">
      <x:c r="A85" s="505" t="str">
        <x:v>        Dim tv As RaceTimeVal</x:v>
      </x:c>
    </x:row>
    <x:row r="86" ht="15" customHeight="1">
      <x:c r="A86" s="505" t="str">
        <x:v>        If RaceGetTimeOfDay(tv, 0) = 0 Then</x:v>
      </x:c>
    </x:row>
    <x:row r="87" ht="15" customHeight="1">
      <x:c r="A87" s="505" t="str">
        <x:v>            ClockSeconds = CDbl(tv.tvSec) + CDbl(tv.tvUsec) / 1000000#</x:v>
      </x:c>
    </x:row>
    <x:row r="88" ht="15" customHeight="1">
      <x:c r="A88" s="505" t="str">
        <x:v>            Exit Function</x:v>
      </x:c>
    </x:row>
    <x:row r="89" ht="15" customHeight="1">
      <x:c r="A89" s="505" t="str">
        <x:v>        End If</x:v>
      </x:c>
    </x:row>
    <x:row r="90" ht="15" customHeight="1">
      <x:c r="A90" s="505" t="str">
        <x:v>    #End If</x:v>
      </x:c>
    </x:row>
    <x:row r="91" ht="15" customHeight="1">
      <x:c r="A91" s="505" t="str">
        <x:v>#Else</x:v>
      </x:c>
    </x:row>
    <x:row r="92" ht="15" customHeight="1">
      <x:c r="A92" s="505" t="str">
        <x:v>    Dim ticks As Currency</x:v>
      </x:c>
    </x:row>
    <x:row r="93" ht="15" customHeight="1">
      <x:c r="A93" s="505" t="str">
        <x:v>    If mFrequency = 0 Then</x:v>
      </x:c>
    </x:row>
    <x:row r="94" ht="15" customHeight="1">
      <x:c r="A94" s="505" t="str">
        <x:v>        If RaceQPF(mFrequency) = 0 Then GoTo FallbackClock</x:v>
      </x:c>
    </x:row>
    <x:row r="95" ht="15" customHeight="1">
      <x:c r="A95" s="505" t="str">
        <x:v>    End If</x:v>
      </x:c>
    </x:row>
    <x:row r="96" ht="15" customHeight="1">
      <x:c r="A96" s="505" t="str">
        <x:v>    If RaceQPC(ticks) &lt;&gt; 0 And mFrequency &lt;&gt; 0 Then</x:v>
      </x:c>
    </x:row>
    <x:row r="97" ht="15" customHeight="1">
      <x:c r="A97" s="505" t="str">
        <x:v>        ClockSeconds = CDbl(ticks) / CDbl(mFrequency)</x:v>
      </x:c>
    </x:row>
    <x:row r="98" ht="15" customHeight="1">
      <x:c r="A98" s="505" t="str">
        <x:v>        Exit Function</x:v>
      </x:c>
    </x:row>
    <x:row r="99" ht="15" customHeight="1">
      <x:c r="A99" s="505" t="str">
        <x:v>    End If</x:v>
      </x:c>
    </x:row>
    <x:row r="100" ht="15" customHeight="1">
      <x:c r="A100" s="505" t="str">
        <x:v>#End If</x:v>
      </x:c>
    </x:row>
    <x:row r="101" ht="15" customHeight="1">
      <x:c r="A101" s="505" t="str">
        <x:v>FallbackClock:</x:v>
      </x:c>
    </x:row>
    <x:row r="102" ht="15" customHeight="1">
      <x:c r="A102" s="505" t="str">
        <x:v>    mClockFailed = True</x:v>
      </x:c>
    </x:row>
    <x:row r="103" ht="15" customHeight="1">
      <x:c r="A103" s="505" t="str">
        <x:v>    ' Safe fallback; on older Mac Excel, Timer may have one-second resolution.</x:v>
      </x:c>
    </x:row>
    <x:row r="104" ht="15" customHeight="1">
      <x:c r="A104" s="505" t="str">
        <x:v>    ClockSeconds = CDbl(Timer)</x:v>
      </x:c>
    </x:row>
    <x:row r="105" ht="15" customHeight="1">
      <x:c r="A105" s="505" t="str">
        <x:v>End Function</x:v>
      </x:c>
    </x:row>
    <x:row r="106" ht="15" customHeight="1">
      <x:c r="A106" s="505" t="str"/>
    </x:row>
    <x:row r="107" ht="15" customHeight="1">
      <x:c r="A107" s="505" t="str">
        <x:v>Private Sub YieldUntil(ByVal started As Double, ByVal interval As Double)</x:v>
      </x:c>
    </x:row>
    <x:row r="108" ht="15" customHeight="1">
      <x:c r="A108" s="505" t="str">
        <x:v>    Dim elapsed As Double</x:v>
      </x:c>
    </x:row>
    <x:row r="109" ht="15" customHeight="1">
      <x:c r="A109" s="505" t="str">
        <x:v>    Do While mRunning</x:v>
      </x:c>
    </x:row>
    <x:row r="110" ht="15" customHeight="1">
      <x:c r="A110" s="505" t="str">
        <x:v>        DoEvents</x:v>
      </x:c>
    </x:row>
    <x:row r="111" ht="15" customHeight="1">
      <x:c r="A111" s="505" t="str">
        <x:v>        elapsed = ClockSeconds() - started</x:v>
      </x:c>
    </x:row>
    <x:row r="112" ht="15" customHeight="1">
      <x:c r="A112" s="505" t="str">
        <x:v>        If elapsed &lt; -80000# And elapsed &gt; -86500# Then elapsed = elapsed + 86400#</x:v>
      </x:c>
    </x:row>
    <x:row r="113" ht="15" customHeight="1">
      <x:c r="A113" s="505" t="str">
        <x:v>        ' A large clock change must not trap the playback loop.</x:v>
      </x:c>
    </x:row>
    <x:row r="114" ht="15" customHeight="1">
      <x:c r="A114" s="505" t="str">
        <x:v>        If elapsed &lt; -1# Or elapsed &gt;= interval Then Exit Do</x:v>
      </x:c>
    </x:row>
    <x:row r="115" ht="15" customHeight="1">
      <x:c r="A115" s="505" t="str">
        <x:v>    Loop</x:v>
      </x:c>
    </x:row>
    <x:row r="116" ht="15" customHeight="1">
      <x:c r="A116" s="505" t="str">
        <x:v>End Sub</x:v>
      </x:c>
    </x:row>
    <x:row r="117" ht="15" customHeight="1">
      <x:c r="A117" s="505" t="str"/>
    </x:row>
    <x:row r="118" ht="15" customHeight="1">
      <x:c r="A118" s="505" t="str">
        <x:v>Private Sub SetPlayCaption(ByVal caption As String)</x:v>
      </x:c>
    </x:row>
    <x:row r="119" ht="15" customHeight="1">
      <x:c r="A119" s="505" t="str">
        <x:v>    On Error Resume Next</x:v>
      </x:c>
    </x:row>
    <x:row r="120" ht="15" customHeight="1">
      <x:c r="A120" s="505" t="str">
        <x:v>    ThisWorkbook.Worksheets("RaceTrack").Shapes("EC_Play").TextFrame.Characters.Text = caption</x:v>
      </x:c>
    </x:row>
    <x:row r="121" ht="15" customHeight="1">
      <x:c r="A121" s="505" t="str">
        <x:v>    On Error GoTo 0</x:v>
      </x:c>
    </x:row>
    <x:row r="122" ht="15" customHeight="1">
      <x:c r="A122" s="505" t="str">
        <x:v>End Sub</x:v>
      </x:c>
    </x:row>
    <x:row r="123" ht="15" customHeight="1">
      <x:c r="A123" s="505" t="str"/>
    </x:row>
    <x:row r="124" ht="15" customHeight="1">
      <x:c r="A124" s="505" t="str">
        <x:v>Public Sub PlayPauseRace()</x:v>
      </x:c>
    </x:row>
    <x:row r="125" ht="15" customHeight="1">
      <x:c r="A125" s="505" t="str">
        <x:v>    If mRunning Then</x:v>
      </x:c>
    </x:row>
    <x:row r="126" ht="15" customHeight="1">
      <x:c r="A126" s="505" t="str">
        <x:v>        PauseRace</x:v>
      </x:c>
    </x:row>
    <x:row r="127" ht="15" customHeight="1">
      <x:c r="A127" s="505" t="str">
        <x:v>    Else</x:v>
      </x:c>
    </x:row>
    <x:row r="128" ht="15" customHeight="1">
      <x:c r="A128" s="505" t="str">
        <x:v>        StartRace</x:v>
      </x:c>
    </x:row>
    <x:row r="129" ht="15" customHeight="1">
      <x:c r="A129" s="505" t="str">
        <x:v>    End If</x:v>
      </x:c>
    </x:row>
    <x:row r="130" ht="15" customHeight="1">
      <x:c r="A130" s="505" t="str">
        <x:v>End Sub</x:v>
      </x:c>
    </x:row>
    <x:row r="131" ht="15" customHeight="1">
      <x:c r="A131" s="505" t="str"/>
    </x:row>
    <x:row r="132" ht="15" customHeight="1">
      <x:c r="A132" s="505" t="str">
        <x:v>Public Sub StartRace()</x:v>
      </x:c>
    </x:row>
    <x:row r="133" ht="15" customHeight="1">
      <x:c r="A133" s="505" t="str">
        <x:v>    Dim oldCalc As XlCalculation</x:v>
      </x:c>
    </x:row>
    <x:row r="134" ht="15" customHeight="1">
      <x:c r="A134" s="505" t="str">
        <x:v>    Dim oldCancel As XlEnableCancelKey</x:v>
      </x:c>
    </x:row>
    <x:row r="135" ht="15" customHeight="1">
      <x:c r="A135" s="505" t="str">
        <x:v>    Dim oldStatus As Variant</x:v>
      </x:c>
    </x:row>
    <x:row r="136" ht="15" customHeight="1">
      <x:c r="A136" s="505" t="str">
        <x:v>    Dim oldScreen As Boolean</x:v>
      </x:c>
    </x:row>
    <x:row r="137" ht="15" customHeight="1">
      <x:c r="A137" s="505" t="str">
        <x:v>    Dim savedState As Boolean</x:v>
      </x:c>
    </x:row>
    <x:row r="138" ht="15" customHeight="1">
      <x:c r="A138" s="505" t="str">
        <x:v>    Dim started As Double</x:v>
      </x:c>
    </x:row>
    <x:row r="139" ht="15" customHeight="1">
      <x:c r="A139" s="505" t="str">
        <x:v>    Dim interval As Double</x:v>
      </x:c>
    </x:row>
    <x:row r="140" ht="15" customHeight="1">
      <x:c r="A140" s="505" t="str">
        <x:v>    Dim current As Long</x:v>
      </x:c>
    </x:row>
    <x:row r="141" ht="15" customHeight="1">
      <x:c r="A141" s="505" t="str">
        <x:v>    Dim failure As String</x:v>
      </x:c>
    </x:row>
    <x:row r="142" ht="15" customHeight="1">
      <x:c r="A142" s="505" t="str"/>
    </x:row>
    <x:row r="143" ht="15" customHeight="1">
      <x:c r="A143" s="505" t="str">
        <x:v>    If mRunning Then Exit Sub</x:v>
      </x:c>
    </x:row>
    <x:row r="144" ht="15" customHeight="1">
      <x:c r="A144" s="505" t="str">
        <x:v>    If Not CorrectWorkbook() Then Exit Sub</x:v>
      </x:c>
    </x:row>
    <x:row r="145" ht="15" customHeight="1">
      <x:c r="A145" s="505" t="str">
        <x:v>    On Error GoTo Failed</x:v>
      </x:c>
    </x:row>
    <x:row r="146" ht="15" customHeight="1">
      <x:c r="A146" s="505" t="str"/>
    </x:row>
    <x:row r="147" ht="15" customHeight="1">
      <x:c r="A147" s="505" t="str">
        <x:v>    oldCalc = Application.Calculation</x:v>
      </x:c>
    </x:row>
    <x:row r="148" ht="15" customHeight="1">
      <x:c r="A148" s="505" t="str">
        <x:v>    oldCancel = Application.EnableCancelKey</x:v>
      </x:c>
    </x:row>
    <x:row r="149" ht="15" customHeight="1">
      <x:c r="A149" s="505" t="str">
        <x:v>    oldStatus = Application.StatusBar</x:v>
      </x:c>
    </x:row>
    <x:row r="150" ht="15" customHeight="1">
      <x:c r="A150" s="505" t="str">
        <x:v>    oldScreen = Application.ScreenUpdating</x:v>
      </x:c>
    </x:row>
    <x:row r="151" ht="15" customHeight="1">
      <x:c r="A151" s="505" t="str">
        <x:v>    savedState = True</x:v>
      </x:c>
    </x:row>
    <x:row r="152" ht="15" customHeight="1">
      <x:c r="A152" s="505" t="str"/>
    </x:row>
    <x:row r="153" ht="15" customHeight="1">
      <x:c r="A153" s="505" t="str">
        <x:v>    Application.EnableCancelKey = xlErrorHandler</x:v>
      </x:c>
    </x:row>
    <x:row r="154" ht="15" customHeight="1">
      <x:c r="A154" s="505" t="str">
        <x:v>    Application.ScreenUpdating = True</x:v>
      </x:c>
    </x:row>
    <x:row r="155" ht="15" customHeight="1">
      <x:c r="A155" s="505" t="str">
        <x:v>    Application.Calculation = xlCalculationManual</x:v>
      </x:c>
    </x:row>
    <x:row r="156" ht="15" customHeight="1">
      <x:c r="A156" s="505" t="str">
        <x:v>    ThisWorkbook.Activate</x:v>
      </x:c>
    </x:row>
    <x:row r="157" ht="15" customHeight="1">
      <x:c r="A157" s="505" t="str">
        <x:v>    ThisWorkbook.Worksheets("RaceTrack").Activate</x:v>
      </x:c>
    </x:row>
    <x:row r="158" ht="15" customHeight="1">
      <x:c r="A158" s="505" t="str">
        <x:v>    Application.Calculate</x:v>
      </x:c>
    </x:row>
    <x:row r="159" ht="15" customHeight="1">
      <x:c r="A159" s="505" t="str"/>
    </x:row>
    <x:row r="160" ht="15" customHeight="1">
      <x:c r="A160" s="505" t="str">
        <x:v>    current = FrameNumber()</x:v>
      </x:c>
    </x:row>
    <x:row r="161" ht="15" customHeight="1">
      <x:c r="A161" s="505" t="str">
        <x:v>    If current &gt;= 600 Or AllFinished() Then</x:v>
      </x:c>
    </x:row>
    <x:row r="162" ht="15" customHeight="1">
      <x:c r="A162" s="505" t="str">
        <x:v>        current = 0</x:v>
      </x:c>
    </x:row>
    <x:row r="163" ht="15" customHeight="1">
      <x:c r="A163" s="505" t="str">
        <x:v>        PutFrame current</x:v>
      </x:c>
    </x:row>
    <x:row r="164" ht="15" customHeight="1">
      <x:c r="A164" s="505" t="str">
        <x:v>    End If</x:v>
      </x:c>
    </x:row>
    <x:row r="165" ht="15" customHeight="1">
      <x:c r="A165" s="505" t="str"/>
    </x:row>
    <x:row r="166" ht="15" customHeight="1">
      <x:c r="A166" s="505" t="str">
        <x:v>    interval = CDbl(ThisWorkbook.Worksheets("ReadMe").Range("C16").Value2)</x:v>
      </x:c>
    </x:row>
    <x:row r="167" ht="15" customHeight="1">
      <x:c r="A167" s="505" t="str">
        <x:v>    If interval &lt; 0.04 Then interval = 0.04</x:v>
      </x:c>
    </x:row>
    <x:row r="168" ht="15" customHeight="1">
      <x:c r="A168" s="505" t="str">
        <x:v>    If interval &gt; 2# Then interval = 2#</x:v>
      </x:c>
    </x:row>
    <x:row r="169" ht="15" customHeight="1">
      <x:c r="A169" s="505" t="str">
        <x:v>    mRunning = True</x:v>
      </x:c>
    </x:row>
    <x:row r="170" ht="15" customHeight="1">
      <x:c r="A170" s="505" t="str">
        <x:v>    SetPlayCaption "PAUSE"</x:v>
      </x:c>
    </x:row>
    <x:row r="171" ht="15" customHeight="1">
      <x:c r="A171" s="505" t="str"/>
    </x:row>
    <x:row r="172" ht="15" customHeight="1">
      <x:c r="A172" s="505" t="str">
        <x:v>    Do While mRunning And current &lt; 600</x:v>
      </x:c>
    </x:row>
    <x:row r="173" ht="15" customHeight="1">
      <x:c r="A173" s="505" t="str">
        <x:v>        started = ClockSeconds()</x:v>
      </x:c>
    </x:row>
    <x:row r="174" ht="15" customHeight="1">
      <x:c r="A174" s="505" t="str">
        <x:v>        current = FrameNumber() + 1</x:v>
      </x:c>
    </x:row>
    <x:row r="175" ht="15" customHeight="1">
      <x:c r="A175" s="505" t="str">
        <x:v>        PutFrame current</x:v>
      </x:c>
    </x:row>
    <x:row r="176" ht="15" customHeight="1">
      <x:c r="A176" s="505" t="str">
        <x:v>        Application.StatusBar = "Excel Race | frame " &amp; current &amp; _</x:v>
      </x:c>
    </x:row>
    <x:row r="177" ht="15" customHeight="1">
      <x:c r="A177" s="505" t="str">
        <x:v>            " / 600 | click PAUSE to stop"</x:v>
      </x:c>
    </x:row>
    <x:row r="178" ht="15" customHeight="1">
      <x:c r="A178" s="505" t="str">
        <x:v>        If AllFinished() Then Exit Do</x:v>
      </x:c>
    </x:row>
    <x:row r="179" ht="15" customHeight="1">
      <x:c r="A179" s="505" t="str">
        <x:v>        YieldUntil started, interval</x:v>
      </x:c>
    </x:row>
    <x:row r="180" ht="15" customHeight="1">
      <x:c r="A180" s="505" t="str">
        <x:v>    Loop</x:v>
      </x:c>
    </x:row>
    <x:row r="181" ht="15" customHeight="1">
      <x:c r="A181" s="505" t="str">
        <x:v>    GoTo CleanUp</x:v>
      </x:c>
    </x:row>
    <x:row r="182" ht="15" customHeight="1">
      <x:c r="A182" s="505" t="str"/>
    </x:row>
    <x:row r="183" ht="15" customHeight="1">
      <x:c r="A183" s="505" t="str">
        <x:v>Failed:</x:v>
      </x:c>
    </x:row>
    <x:row r="184" ht="15" customHeight="1">
      <x:c r="A184" s="505" t="str">
        <x:v>    If Err.Number &lt;&gt; 18 Then failure = Err.Description</x:v>
      </x:c>
    </x:row>
    <x:row r="185" ht="15" customHeight="1">
      <x:c r="A185" s="505" t="str">
        <x:v>CleanUp:</x:v>
      </x:c>
    </x:row>
    <x:row r="186" ht="15" customHeight="1">
      <x:c r="A186" s="505" t="str">
        <x:v>    mRunning = False</x:v>
      </x:c>
    </x:row>
    <x:row r="187" ht="15" customHeight="1">
      <x:c r="A187" s="505" t="str">
        <x:v>    On Error Resume Next</x:v>
      </x:c>
    </x:row>
    <x:row r="188" ht="15" customHeight="1">
      <x:c r="A188" s="505" t="str">
        <x:v>    SetPlayCaption "PLAY / PAUSE"</x:v>
      </x:c>
    </x:row>
    <x:row r="189" ht="15" customHeight="1">
      <x:c r="A189" s="505" t="str">
        <x:v>    If savedState Then</x:v>
      </x:c>
    </x:row>
    <x:row r="190" ht="15" customHeight="1">
      <x:c r="A190" s="505" t="str">
        <x:v>        Application.Calculation = oldCalc</x:v>
      </x:c>
    </x:row>
    <x:row r="191" ht="15" customHeight="1">
      <x:c r="A191" s="505" t="str">
        <x:v>        Application.EnableCancelKey = oldCancel</x:v>
      </x:c>
    </x:row>
    <x:row r="192" ht="15" customHeight="1">
      <x:c r="A192" s="505" t="str">
        <x:v>        Application.ScreenUpdating = oldScreen</x:v>
      </x:c>
    </x:row>
    <x:row r="193" ht="15" customHeight="1">
      <x:c r="A193" s="505" t="str">
        <x:v>        Application.StatusBar = oldStatus</x:v>
      </x:c>
    </x:row>
    <x:row r="194" ht="15" customHeight="1">
      <x:c r="A194" s="505" t="str">
        <x:v>    End If</x:v>
      </x:c>
    </x:row>
    <x:row r="195" ht="15" customHeight="1">
      <x:c r="A195" s="505" t="str">
        <x:v>    On Error GoTo 0</x:v>
      </x:c>
    </x:row>
    <x:row r="196" ht="15" customHeight="1">
      <x:c r="A196" s="505" t="str">
        <x:v>    If Len(failure) &gt; 0 Then</x:v>
      </x:c>
    </x:row>
    <x:row r="197" ht="15" customHeight="1">
      <x:c r="A197" s="505" t="str">
        <x:v>        MsgBox "Playback stopped: " &amp; failure, vbExclamation, "Excel Race"</x:v>
      </x:c>
    </x:row>
    <x:row r="198" ht="15" customHeight="1">
      <x:c r="A198" s="505" t="str">
        <x:v>    End If</x:v>
      </x:c>
    </x:row>
    <x:row r="199" ht="15" customHeight="1">
      <x:c r="A199" s="505" t="str">
        <x:v>End Sub</x:v>
      </x:c>
    </x:row>
    <x:row r="200" ht="15" customHeight="1">
      <x:c r="A200" s="505" t="str"/>
    </x:row>
    <x:row r="201" ht="15" customHeight="1">
      <x:c r="A201" s="505" t="str">
        <x:v>Public Sub PauseRace()</x:v>
      </x:c>
    </x:row>
    <x:row r="202" ht="15" customHeight="1">
      <x:c r="A202" s="505" t="str">
        <x:v>    mRunning = False</x:v>
      </x:c>
    </x:row>
    <x:row r="203" ht="15" customHeight="1">
      <x:c r="A203" s="505" t="str">
        <x:v>    SetPlayCaption "PLAY / PAUSE"</x:v>
      </x:c>
    </x:row>
    <x:row r="204" ht="15" customHeight="1">
      <x:c r="A204" s="505" t="str">
        <x:v>End Sub</x:v>
      </x:c>
    </x:row>
    <x:row r="205" ht="15" customHeight="1">
      <x:c r="A205" s="505" t="str"/>
    </x:row>
    <x:row r="206" ht="15" customHeight="1">
      <x:c r="A206" s="505" t="str">
        <x:v>Public Sub StepRace()</x:v>
      </x:c>
    </x:row>
    <x:row r="207" ht="15" customHeight="1">
      <x:c r="A207" s="505" t="str">
        <x:v>    mRunning = False</x:v>
      </x:c>
    </x:row>
    <x:row r="208" ht="15" customHeight="1">
      <x:c r="A208" s="505" t="str">
        <x:v>    If Not CorrectWorkbook() Then Exit Sub</x:v>
      </x:c>
    </x:row>
    <x:row r="209" ht="15" customHeight="1">
      <x:c r="A209" s="505" t="str">
        <x:v>    On Error GoTo Failed</x:v>
      </x:c>
    </x:row>
    <x:row r="210" ht="15" customHeight="1">
      <x:c r="A210" s="505" t="str">
        <x:v>    PutFrame FrameNumber() + 1</x:v>
      </x:c>
    </x:row>
    <x:row r="211" ht="15" customHeight="1">
      <x:c r="A211" s="505" t="str">
        <x:v>    SetPlayCaption "PLAY / PAUSE"</x:v>
      </x:c>
    </x:row>
    <x:row r="212" ht="15" customHeight="1">
      <x:c r="A212" s="505" t="str">
        <x:v>    Exit Sub</x:v>
      </x:c>
    </x:row>
    <x:row r="213" ht="15" customHeight="1">
      <x:c r="A213" s="505" t="str">
        <x:v>Failed:</x:v>
      </x:c>
    </x:row>
    <x:row r="214" ht="15" customHeight="1">
      <x:c r="A214" s="505" t="str">
        <x:v>    MsgBox Err.Description, vbExclamation, "Excel Race"</x:v>
      </x:c>
    </x:row>
    <x:row r="215" ht="15" customHeight="1">
      <x:c r="A215" s="505" t="str">
        <x:v>End Sub</x:v>
      </x:c>
    </x:row>
    <x:row r="216" ht="15" customHeight="1">
      <x:c r="A216" s="505" t="str"/>
    </x:row>
    <x:row r="217" ht="15" customHeight="1">
      <x:c r="A217" s="505" t="str">
        <x:v>Public Sub ResetRace()</x:v>
      </x:c>
    </x:row>
    <x:row r="218" ht="15" customHeight="1">
      <x:c r="A218" s="505" t="str">
        <x:v>    mRunning = False</x:v>
      </x:c>
    </x:row>
    <x:row r="219" ht="15" customHeight="1">
      <x:c r="A219" s="505" t="str">
        <x:v>    If Not CorrectWorkbook() Then Exit Sub</x:v>
      </x:c>
    </x:row>
    <x:row r="220" ht="15" customHeight="1">
      <x:c r="A220" s="505" t="str">
        <x:v>    On Error GoTo Failed</x:v>
      </x:c>
    </x:row>
    <x:row r="221" ht="15" customHeight="1">
      <x:c r="A221" s="505" t="str">
        <x:v>    PutFrame 0</x:v>
      </x:c>
    </x:row>
    <x:row r="222" ht="15" customHeight="1">
      <x:c r="A222" s="505" t="str">
        <x:v>    SetPlayCaption "PLAY / PAUSE"</x:v>
      </x:c>
    </x:row>
    <x:row r="223" ht="15" customHeight="1">
      <x:c r="A223" s="505" t="str">
        <x:v>    Exit Sub</x:v>
      </x:c>
    </x:row>
    <x:row r="224" ht="15" customHeight="1">
      <x:c r="A224" s="505" t="str">
        <x:v>Failed:</x:v>
      </x:c>
    </x:row>
    <x:row r="225" ht="15" customHeight="1">
      <x:c r="A225" s="505" t="str">
        <x:v>    MsgBox Err.Description, vbExclamation, "Excel Race"</x:v>
      </x:c>
    </x:row>
    <x:row r="226" ht="15" customHeight="1">
      <x:c r="A226" s="505" t="str">
        <x:v>End Sub</x:v>
      </x:c>
    </x:row>
    <x:row r="227" ht="15" customHeight="1">
      <x:c r="A227" s="505" t="str"/>
    </x:row>
    <x:row r="228" ht="15" customHeight="1">
      <x:c r="A228" s="505" t="str">
        <x:v>Private Sub MakeButton(ByVal ws As Worksheet, ByVal buttonName As String, _</x:v>
      </x:c>
    </x:row>
    <x:row r="229" ht="15" customHeight="1">
      <x:c r="A229" s="505" t="str">
        <x:v>                       ByVal target As String, ByVal caption As String, _</x:v>
      </x:c>
    </x:row>
    <x:row r="230" ht="15" customHeight="1">
      <x:c r="A230" s="505" t="str">
        <x:v>                       ByVal macroName As String, ByVal color As Long)</x:v>
      </x:c>
    </x:row>
    <x:row r="231" ht="15" customHeight="1">
      <x:c r="A231" s="505" t="str">
        <x:v>    Dim anchor As Range</x:v>
      </x:c>
    </x:row>
    <x:row r="232" ht="15" customHeight="1">
      <x:c r="A232" s="505" t="str">
        <x:v>    Dim button As Shape</x:v>
      </x:c>
    </x:row>
    <x:row r="233" ht="15" customHeight="1">
      <x:c r="A233" s="505" t="str">
        <x:v>    Set anchor = ws.Range(target)</x:v>
      </x:c>
    </x:row>
    <x:row r="234" ht="15" customHeight="1">
      <x:c r="A234" s="505" t="str">
        <x:v>    On Error Resume Next</x:v>
      </x:c>
    </x:row>
    <x:row r="235" ht="15" customHeight="1">
      <x:c r="A235" s="505" t="str">
        <x:v>    ws.Shapes(buttonName).Delete</x:v>
      </x:c>
    </x:row>
    <x:row r="236" ht="15" customHeight="1">
      <x:c r="A236" s="505" t="str">
        <x:v>    On Error GoTo 0</x:v>
      </x:c>
    </x:row>
    <x:row r="237" ht="15" customHeight="1">
      <x:c r="A237" s="505" t="str">
        <x:v>    Set button = ws.Shapes.AddShape(msoShapeRoundedRectangle, _</x:v>
      </x:c>
    </x:row>
    <x:row r="238" ht="15" customHeight="1">
      <x:c r="A238" s="505" t="str">
        <x:v>        anchor.Left + 1, anchor.Top + 1, anchor.Width - 2, anchor.Height - 2)</x:v>
      </x:c>
    </x:row>
    <x:row r="239" ht="15" customHeight="1">
      <x:c r="A239" s="505" t="str">
        <x:v>    With button</x:v>
      </x:c>
    </x:row>
    <x:row r="240" ht="15" customHeight="1">
      <x:c r="A240" s="505" t="str">
        <x:v>        .Name = buttonName</x:v>
      </x:c>
    </x:row>
    <x:row r="241" ht="15" customHeight="1">
      <x:c r="A241" s="505" t="str">
        <x:v>        .Placement = xlMoveAndSize</x:v>
      </x:c>
    </x:row>
    <x:row r="242" ht="15" customHeight="1">
      <x:c r="A242" s="505" t="str">
        <x:v>        .Fill.ForeColor.RGB = color</x:v>
      </x:c>
    </x:row>
    <x:row r="243" ht="15" customHeight="1">
      <x:c r="A243" s="505" t="str">
        <x:v>        .Line.Visible = msoFalse</x:v>
      </x:c>
    </x:row>
    <x:row r="244" ht="15" customHeight="1">
      <x:c r="A244" s="505" t="str">
        <x:v>        .OnAction = "'" &amp; Replace(ThisWorkbook.Name, "'", "''") &amp; "'!" &amp; macroName</x:v>
      </x:c>
    </x:row>
    <x:row r="245" ht="15" customHeight="1">
      <x:c r="A245" s="505" t="str">
        <x:v>        .TextFrame.Characters.Text = caption</x:v>
      </x:c>
    </x:row>
    <x:row r="246" ht="15" customHeight="1">
      <x:c r="A246" s="505" t="str">
        <x:v>        .TextFrame.HorizontalAlignment = xlHAlignCenter</x:v>
      </x:c>
    </x:row>
    <x:row r="247" ht="15" customHeight="1">
      <x:c r="A247" s="505" t="str">
        <x:v>        .TextFrame.VerticalAlignment = xlVAlignCenter</x:v>
      </x:c>
    </x:row>
    <x:row r="248" ht="15" customHeight="1">
      <x:c r="A248" s="505" t="str">
        <x:v>        .TextFrame.Characters.Font.Name = "Aptos"</x:v>
      </x:c>
    </x:row>
    <x:row r="249" ht="15" customHeight="1">
      <x:c r="A249" s="505" t="str">
        <x:v>        .TextFrame.Characters.Font.Size = 9</x:v>
      </x:c>
    </x:row>
    <x:row r="250" ht="15" customHeight="1">
      <x:c r="A250" s="505" t="str">
        <x:v>        .TextFrame.Characters.Font.Bold = True</x:v>
      </x:c>
    </x:row>
    <x:row r="251" ht="15" customHeight="1">
      <x:c r="A251" s="505" t="str">
        <x:v>        .TextFrame.Characters.Font.Color = RGB(255, 255, 255)</x:v>
      </x:c>
    </x:row>
    <x:row r="252" ht="15" customHeight="1">
      <x:c r="A252" s="505" t="str">
        <x:v>        .TextFrame.MarginLeft = 2</x:v>
      </x:c>
    </x:row>
    <x:row r="253" ht="15" customHeight="1">
      <x:c r="A253" s="505" t="str">
        <x:v>        .TextFrame.MarginRight = 2</x:v>
      </x:c>
    </x:row>
    <x:row r="254" ht="15" customHeight="1">
      <x:c r="A254" s="505" t="str">
        <x:v>    End With</x:v>
      </x:c>
    </x:row>
    <x:row r="255" ht="15" customHeight="1">
      <x:c r="A255" s="505" t="str">
        <x:v>End Sub</x:v>
      </x:c>
    </x:row>
    <x:row r="256" ht="15" customHeight="1">
      <x:c r="A256" s="505" t="str"/>
    </x:row>
    <x:row r="257" ht="15" customHeight="1">
      <x:c r="A257" s="505" t="str">
        <x:v>Public Sub InstallRaceControls()</x:v>
      </x:c>
    </x:row>
    <x:row r="258" ht="15" customHeight="1">
      <x:c r="A258" s="505" t="str">
        <x:v>    Dim ws As Worksheet</x:v>
      </x:c>
    </x:row>
    <x:row r="259" ht="15" customHeight="1">
      <x:c r="A259" s="505" t="str">
        <x:v>    If Not CorrectWorkbook() Then Exit Sub</x:v>
      </x:c>
    </x:row>
    <x:row r="260" ht="15" customHeight="1">
      <x:c r="A260" s="505" t="str">
        <x:v>    On Error GoTo Failed</x:v>
      </x:c>
    </x:row>
    <x:row r="261" ht="15" customHeight="1">
      <x:c r="A261" s="505" t="str">
        <x:v>    mRunning = False</x:v>
      </x:c>
    </x:row>
    <x:row r="262" ht="15" customHeight="1">
      <x:c r="A262" s="505" t="str">
        <x:v>    Set ws = ThisWorkbook.Worksheets("RaceTrack")</x:v>
      </x:c>
    </x:row>
    <x:row r="263" ht="15" customHeight="1">
      <x:c r="A263" s="505" t="str">
        <x:v>    ThisWorkbook.Activate</x:v>
      </x:c>
    </x:row>
    <x:row r="264" ht="15" customHeight="1">
      <x:c r="A264" s="505" t="str">
        <x:v>    ws.Activate</x:v>
      </x:c>
    </x:row>
    <x:row r="265" ht="15" customHeight="1">
      <x:c r="A265" s="505" t="str">
        <x:v>    ws.Range("DS25:EU27").UnMerge</x:v>
      </x:c>
    </x:row>
    <x:row r="266" ht="15" customHeight="1">
      <x:c r="A266" s="505" t="str">
        <x:v>    ws.Range("DS25:EU27").ClearContents</x:v>
      </x:c>
    </x:row>
    <x:row r="267" ht="15" customHeight="1">
      <x:c r="A267" s="505" t="str">
        <x:v>    MakeButton ws, "EC_Play", "DS25:EG27", "PLAY / PAUSE", "PlayPauseRace", RGB(23, 119, 76)</x:v>
      </x:c>
    </x:row>
    <x:row r="268" ht="15" customHeight="1">
      <x:c r="A268" s="505" t="str">
        <x:v>    MakeButton ws, "EC_Step", "EI25:EN27", "+1", "StepRace", RGB(28, 52, 71)</x:v>
      </x:c>
    </x:row>
    <x:row r="269" ht="15" customHeight="1">
      <x:c r="A269" s="505" t="str">
        <x:v>    MakeButton ws, "EC_Reset", "EP25:EU27", "RESET", "ResetRace", RGB(28, 52, 71)</x:v>
      </x:c>
    </x:row>
    <x:row r="270" ht="15" customHeight="1">
      <x:c r="A270" s="505" t="str">
        <x:v>    ActiveWindow.DisplayGridlines = False</x:v>
      </x:c>
    </x:row>
    <x:row r="271" ht="15" customHeight="1">
      <x:c r="A271" s="505" t="str">
        <x:v>    ActiveWindow.DisplayHeadings = False</x:v>
      </x:c>
    </x:row>
    <x:row r="272" ht="15" customHeight="1">
      <x:c r="A272" s="505" t="str">
        <x:v>    ActiveWindow.Zoom = 80</x:v>
      </x:c>
    </x:row>
    <x:row r="273" ht="15" customHeight="1">
      <x:c r="A273" s="505" t="str">
        <x:v>    ActiveWindow.ScrollRow = 1</x:v>
      </x:c>
    </x:row>
    <x:row r="274" ht="15" customHeight="1">
      <x:c r="A274" s="505" t="str">
        <x:v>    ActiveWindow.ScrollColumn = 1</x:v>
      </x:c>
    </x:row>
    <x:row r="275" ht="15" customHeight="1">
      <x:c r="A275" s="505" t="str">
        <x:v>    Application.Calculate</x:v>
      </x:c>
    </x:row>
    <x:row r="276" ht="15" customHeight="1">
      <x:c r="A276" s="505" t="str">
        <x:v>    ws.Range("DS15").Select</x:v>
      </x:c>
    </x:row>
    <x:row r="277" ht="15" customHeight="1">
      <x:c r="A277" s="505" t="str">
        <x:v>    MsgBox "Controls are ready. Click PLAY / PAUSE to continue, or RESET for a new race." &amp; _</x:v>
      </x:c>
    </x:row>
    <x:row r="278" ht="15" customHeight="1">
      <x:c r="A278" s="505" t="str">
        <x:v>        vbCrLf &amp; "Save this workbook as .xlsm to retain the VBA module.", vbInformation, "Excel Race"</x:v>
      </x:c>
    </x:row>
    <x:row r="279" ht="15" customHeight="1">
      <x:c r="A279" s="505" t="str">
        <x:v>    Exit Sub</x:v>
      </x:c>
    </x:row>
    <x:row r="280" ht="15" customHeight="1">
      <x:c r="A280" s="505" t="str">
        <x:v>Failed:</x:v>
      </x:c>
    </x:row>
    <x:row r="281" ht="15" customHeight="1">
      <x:c r="A281" s="505" t="str">
        <x:v>    MsgBox "Controls could not be installed: " &amp; Err.Description, vbExclamation, "Excel Race"</x:v>
      </x:c>
    </x:row>
    <x:row r="282" ht="15" customHeight="1">
      <x:c r="A282" s="505" t="str">
        <x:v>End Sub</x:v>
      </x:c>
    </x:row>
  </x:sheetData>
  <x:mergeCells>
    <x:mergeCell ref="A1:L1"/>
    <x:mergeCell ref="A2:L3"/>
    <x:mergeCell ref="A4:L4"/>
  </x:mergeCells>
  <x:pageMargins left="0.7" right="0.7" top="0.75" bottom="0.75" header="0.3" footer="0.3"/>
</x:worksheet>
</file>